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lipingli/Desktop/Liping/Projects/Aluminium/2018_08 Project Dynasty/FINAL Deliverables/"/>
    </mc:Choice>
  </mc:AlternateContent>
  <xr:revisionPtr revIDLastSave="0" documentId="8_{8CA3F26B-94D7-4146-8380-49AD6A232191}" xr6:coauthVersionLast="40" xr6:coauthVersionMax="40" xr10:uidLastSave="{00000000-0000-0000-0000-000000000000}"/>
  <bookViews>
    <workbookView xWindow="14520" yWindow="1580" windowWidth="28800" windowHeight="16640" activeTab="2" xr2:uid="{D10A632E-C251-4D46-B3E1-17F824127083}"/>
  </bookViews>
  <sheets>
    <sheet name="Title" sheetId="7" r:id="rId1"/>
    <sheet name="Summary" sheetId="5" r:id="rId2"/>
    <sheet name="Production" sheetId="1" r:id="rId3"/>
    <sheet name="Total Al Consumption" sheetId="2" r:id="rId4"/>
    <sheet name="Unit Al Consumption" sheetId="3" r:id="rId5"/>
    <sheet name="Secondary Al Consumption" sheetId="4" r:id="rId6"/>
    <sheet name="Passenger Production Outlook" sheetId="8" r:id="rId7"/>
    <sheet name="NEV Max Al Consumption" sheetId="9" r:id="rId8"/>
    <sheet name="NEV Al Consumption   " sheetId="11" r:id="rId9"/>
    <sheet name="BEV_Al Consumption by Type " sheetId="12" r:id="rId10"/>
    <sheet name="Hybrid Al Consumption" sheetId="14" r:id="rId11"/>
    <sheet name="BEV_Al Consumption" sheetId="15" r:id="rId12"/>
    <sheet name="Major Producers" sheetId="10" r:id="rId13"/>
    <sheet name="Al Penetration" sheetId="13" r:id="rId14"/>
    <sheet name="Hybrid_Al Products" sheetId="16" r:id="rId15"/>
    <sheet name="BEV_Al Products" sheetId="17" r:id="rId16"/>
    <sheet name="ICE_Penetration" sheetId="18" r:id="rId17"/>
    <sheet name="Consumption by Price Range_ICE" sheetId="19" r:id="rId18"/>
    <sheet name="Al Consumption Breakdown_ICE" sheetId="20" r:id="rId19"/>
    <sheet name="ICE Consumption by brand" sheetId="21" r:id="rId20"/>
    <sheet name="Al Consumption_ICE Forecast" sheetId="22" r:id="rId21"/>
    <sheet name="ICE_Al Products" sheetId="24" r:id="rId22"/>
    <sheet name="Truck" sheetId="23" r:id="rId23"/>
    <sheet name="Truck_Breakdown" sheetId="25" r:id="rId24"/>
    <sheet name="Bus" sheetId="26" r:id="rId25"/>
    <sheet name="Special-duty Vehicles" sheetId="27" r:id="rId26"/>
    <sheet name="2 &amp; 3 Wheels" sheetId="28" r:id="rId27"/>
    <sheet name="Energy Consumption By Weight" sheetId="29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7" i="19" l="1"/>
  <c r="F8" i="19"/>
  <c r="F9" i="19"/>
  <c r="F10" i="19"/>
  <c r="F11" i="19"/>
  <c r="F12" i="19"/>
  <c r="F13" i="19"/>
  <c r="F14" i="19"/>
  <c r="F15" i="19"/>
  <c r="F16" i="19"/>
  <c r="F7" i="19"/>
  <c r="H7" i="19"/>
  <c r="F6" i="8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6" i="10"/>
  <c r="N6" i="28" l="1"/>
  <c r="O6" i="28"/>
  <c r="N7" i="28"/>
  <c r="O7" i="28"/>
  <c r="N8" i="28"/>
  <c r="O8" i="28"/>
  <c r="N9" i="28"/>
  <c r="O9" i="28"/>
  <c r="N10" i="28"/>
  <c r="O10" i="28"/>
  <c r="N11" i="28"/>
  <c r="O11" i="28"/>
  <c r="N12" i="28"/>
  <c r="O12" i="28"/>
  <c r="N13" i="28"/>
  <c r="O13" i="28"/>
  <c r="N14" i="28"/>
  <c r="O14" i="28"/>
  <c r="N15" i="28"/>
  <c r="O15" i="28"/>
  <c r="N16" i="28"/>
  <c r="O16" i="28"/>
  <c r="N17" i="28"/>
  <c r="O17" i="28"/>
  <c r="N18" i="28"/>
  <c r="O18" i="28"/>
  <c r="N19" i="28"/>
  <c r="O19" i="28"/>
  <c r="N20" i="28"/>
  <c r="O20" i="28"/>
  <c r="N21" i="28"/>
  <c r="O21" i="28"/>
  <c r="N22" i="28"/>
  <c r="O22" i="28"/>
  <c r="N23" i="28"/>
  <c r="O23" i="28"/>
  <c r="N24" i="28"/>
  <c r="O24" i="28"/>
  <c r="N25" i="28"/>
  <c r="O25" i="28"/>
  <c r="N26" i="28"/>
  <c r="O26" i="28"/>
  <c r="N27" i="28"/>
  <c r="O27" i="28"/>
  <c r="N28" i="28"/>
  <c r="O28" i="28"/>
  <c r="N29" i="28"/>
  <c r="O29" i="28"/>
  <c r="N30" i="28"/>
  <c r="O30" i="28"/>
  <c r="N31" i="28"/>
  <c r="O31" i="28"/>
  <c r="N32" i="28"/>
  <c r="O32" i="28"/>
  <c r="M7" i="28"/>
  <c r="M8" i="28"/>
  <c r="M9" i="28"/>
  <c r="M10" i="28"/>
  <c r="M11" i="28"/>
  <c r="M12" i="28"/>
  <c r="M13" i="28"/>
  <c r="M14" i="28"/>
  <c r="M15" i="28"/>
  <c r="M16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M29" i="28"/>
  <c r="M30" i="28"/>
  <c r="M31" i="28"/>
  <c r="M32" i="28"/>
  <c r="M6" i="28"/>
  <c r="AG9" i="26"/>
  <c r="AG13" i="26"/>
  <c r="AG17" i="26"/>
  <c r="AG21" i="26"/>
  <c r="AG25" i="26"/>
  <c r="AE6" i="26"/>
  <c r="AG6" i="26" s="1"/>
  <c r="AF6" i="26"/>
  <c r="AE7" i="26"/>
  <c r="AF7" i="26"/>
  <c r="AE8" i="26"/>
  <c r="AG8" i="26" s="1"/>
  <c r="AF8" i="26"/>
  <c r="AE9" i="26"/>
  <c r="AF9" i="26"/>
  <c r="AE10" i="26"/>
  <c r="AF10" i="26"/>
  <c r="AE11" i="26"/>
  <c r="AF11" i="26"/>
  <c r="AE12" i="26"/>
  <c r="AG12" i="26" s="1"/>
  <c r="AF12" i="26"/>
  <c r="AE13" i="26"/>
  <c r="AF13" i="26"/>
  <c r="AE14" i="26"/>
  <c r="AF14" i="26"/>
  <c r="AE15" i="26"/>
  <c r="AF15" i="26"/>
  <c r="AE16" i="26"/>
  <c r="AG16" i="26" s="1"/>
  <c r="AF16" i="26"/>
  <c r="AE17" i="26"/>
  <c r="AF17" i="26"/>
  <c r="AE18" i="26"/>
  <c r="AF18" i="26"/>
  <c r="AE19" i="26"/>
  <c r="AF19" i="26"/>
  <c r="AE20" i="26"/>
  <c r="AG20" i="26" s="1"/>
  <c r="AF20" i="26"/>
  <c r="AE21" i="26"/>
  <c r="AF21" i="26"/>
  <c r="AE22" i="26"/>
  <c r="AF22" i="26"/>
  <c r="AE23" i="26"/>
  <c r="AF23" i="26"/>
  <c r="AE24" i="26"/>
  <c r="AG24" i="26" s="1"/>
  <c r="AF24" i="26"/>
  <c r="AE25" i="26"/>
  <c r="AF25" i="26"/>
  <c r="AE26" i="26"/>
  <c r="AF26" i="26"/>
  <c r="AE27" i="26"/>
  <c r="AF27" i="26"/>
  <c r="AD7" i="26"/>
  <c r="AG7" i="26" s="1"/>
  <c r="AD8" i="26"/>
  <c r="AD9" i="26"/>
  <c r="AD10" i="26"/>
  <c r="AG10" i="26" s="1"/>
  <c r="AD11" i="26"/>
  <c r="AG11" i="26" s="1"/>
  <c r="AD12" i="26"/>
  <c r="AD13" i="26"/>
  <c r="AD14" i="26"/>
  <c r="AG14" i="26" s="1"/>
  <c r="AD15" i="26"/>
  <c r="AG15" i="26" s="1"/>
  <c r="AD16" i="26"/>
  <c r="AD17" i="26"/>
  <c r="AD18" i="26"/>
  <c r="AG18" i="26" s="1"/>
  <c r="AD19" i="26"/>
  <c r="AG19" i="26" s="1"/>
  <c r="AD20" i="26"/>
  <c r="AD21" i="26"/>
  <c r="AD22" i="26"/>
  <c r="AG22" i="26" s="1"/>
  <c r="AD23" i="26"/>
  <c r="AG23" i="26" s="1"/>
  <c r="AD24" i="26"/>
  <c r="AD25" i="26"/>
  <c r="AD26" i="26"/>
  <c r="AG26" i="26" s="1"/>
  <c r="AD27" i="26"/>
  <c r="AG27" i="26" s="1"/>
  <c r="AD6" i="26"/>
  <c r="T21" i="26"/>
  <c r="S6" i="26"/>
  <c r="S7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R7" i="26"/>
  <c r="T7" i="26" s="1"/>
  <c r="R8" i="26"/>
  <c r="T8" i="26" s="1"/>
  <c r="R9" i="26"/>
  <c r="T9" i="26" s="1"/>
  <c r="R10" i="26"/>
  <c r="T10" i="26" s="1"/>
  <c r="R11" i="26"/>
  <c r="T11" i="26" s="1"/>
  <c r="R12" i="26"/>
  <c r="T12" i="26" s="1"/>
  <c r="R13" i="26"/>
  <c r="T13" i="26" s="1"/>
  <c r="R14" i="26"/>
  <c r="T14" i="26" s="1"/>
  <c r="R15" i="26"/>
  <c r="T15" i="26" s="1"/>
  <c r="R16" i="26"/>
  <c r="T16" i="26" s="1"/>
  <c r="R17" i="26"/>
  <c r="T17" i="26" s="1"/>
  <c r="R18" i="26"/>
  <c r="T18" i="26" s="1"/>
  <c r="R19" i="26"/>
  <c r="T19" i="26" s="1"/>
  <c r="R20" i="26"/>
  <c r="T20" i="26" s="1"/>
  <c r="R21" i="26"/>
  <c r="R22" i="26"/>
  <c r="T22" i="26" s="1"/>
  <c r="R23" i="26"/>
  <c r="T23" i="26" s="1"/>
  <c r="R24" i="26"/>
  <c r="T24" i="26" s="1"/>
  <c r="R25" i="26"/>
  <c r="T25" i="26" s="1"/>
  <c r="R26" i="26"/>
  <c r="T26" i="26" s="1"/>
  <c r="R27" i="26"/>
  <c r="T27" i="26" s="1"/>
  <c r="R6" i="26"/>
  <c r="S52" i="25"/>
  <c r="S51" i="25"/>
  <c r="S50" i="25"/>
  <c r="S49" i="25"/>
  <c r="S48" i="25"/>
  <c r="S47" i="25"/>
  <c r="S46" i="25"/>
  <c r="S45" i="25"/>
  <c r="S44" i="25"/>
  <c r="S43" i="25"/>
  <c r="S42" i="25"/>
  <c r="S41" i="25"/>
  <c r="S40" i="25"/>
  <c r="S39" i="25"/>
  <c r="S38" i="25"/>
  <c r="S37" i="25"/>
  <c r="S36" i="25"/>
  <c r="S35" i="25"/>
  <c r="S34" i="25"/>
  <c r="S33" i="25"/>
  <c r="S32" i="25"/>
  <c r="S31" i="25"/>
  <c r="S7" i="25"/>
  <c r="S8" i="25"/>
  <c r="S9" i="25"/>
  <c r="S10" i="25"/>
  <c r="S11" i="25"/>
  <c r="S12" i="25"/>
  <c r="S13" i="25"/>
  <c r="S14" i="25"/>
  <c r="S15" i="25"/>
  <c r="S16" i="25"/>
  <c r="S17" i="25"/>
  <c r="S18" i="25"/>
  <c r="S19" i="25"/>
  <c r="S20" i="25"/>
  <c r="S21" i="25"/>
  <c r="S22" i="25"/>
  <c r="S23" i="25"/>
  <c r="S24" i="25"/>
  <c r="S25" i="25"/>
  <c r="S26" i="25"/>
  <c r="S27" i="25"/>
  <c r="S6" i="25"/>
  <c r="N14" i="23"/>
  <c r="T26" i="23"/>
  <c r="T10" i="23"/>
  <c r="Q6" i="23"/>
  <c r="R6" i="23"/>
  <c r="S6" i="23"/>
  <c r="Q7" i="23"/>
  <c r="R7" i="23"/>
  <c r="S7" i="23"/>
  <c r="Q8" i="23"/>
  <c r="R8" i="23"/>
  <c r="S8" i="23"/>
  <c r="Q9" i="23"/>
  <c r="R9" i="23"/>
  <c r="S9" i="23"/>
  <c r="Q10" i="23"/>
  <c r="R10" i="23"/>
  <c r="S10" i="23"/>
  <c r="Q11" i="23"/>
  <c r="R11" i="23"/>
  <c r="S11" i="23"/>
  <c r="Q12" i="23"/>
  <c r="R12" i="23"/>
  <c r="S12" i="23"/>
  <c r="Q13" i="23"/>
  <c r="R13" i="23"/>
  <c r="S13" i="23"/>
  <c r="Q14" i="23"/>
  <c r="R14" i="23"/>
  <c r="S14" i="23"/>
  <c r="T14" i="23" s="1"/>
  <c r="Q15" i="23"/>
  <c r="R15" i="23"/>
  <c r="S15" i="23"/>
  <c r="Q16" i="23"/>
  <c r="R16" i="23"/>
  <c r="S16" i="23"/>
  <c r="Q17" i="23"/>
  <c r="R17" i="23"/>
  <c r="S17" i="23"/>
  <c r="Q18" i="23"/>
  <c r="R18" i="23"/>
  <c r="S18" i="23"/>
  <c r="Q19" i="23"/>
  <c r="R19" i="23"/>
  <c r="S19" i="23"/>
  <c r="Q20" i="23"/>
  <c r="R20" i="23"/>
  <c r="S20" i="23"/>
  <c r="Q21" i="23"/>
  <c r="R21" i="23"/>
  <c r="S21" i="23"/>
  <c r="Q22" i="23"/>
  <c r="R22" i="23"/>
  <c r="S22" i="23"/>
  <c r="Q23" i="23"/>
  <c r="R23" i="23"/>
  <c r="S23" i="23"/>
  <c r="Q24" i="23"/>
  <c r="R24" i="23"/>
  <c r="S24" i="23"/>
  <c r="Q25" i="23"/>
  <c r="R25" i="23"/>
  <c r="S25" i="23"/>
  <c r="Q26" i="23"/>
  <c r="R26" i="23"/>
  <c r="S26" i="23"/>
  <c r="Q27" i="23"/>
  <c r="R27" i="23"/>
  <c r="S27" i="23"/>
  <c r="P7" i="23"/>
  <c r="P8" i="23"/>
  <c r="T8" i="23" s="1"/>
  <c r="P9" i="23"/>
  <c r="P10" i="23"/>
  <c r="P11" i="23"/>
  <c r="P12" i="23"/>
  <c r="T12" i="23" s="1"/>
  <c r="P13" i="23"/>
  <c r="P14" i="23"/>
  <c r="P15" i="23"/>
  <c r="P16" i="23"/>
  <c r="T16" i="23" s="1"/>
  <c r="P17" i="23"/>
  <c r="P18" i="23"/>
  <c r="T18" i="23" s="1"/>
  <c r="P19" i="23"/>
  <c r="P20" i="23"/>
  <c r="T20" i="23" s="1"/>
  <c r="P21" i="23"/>
  <c r="P22" i="23"/>
  <c r="T22" i="23" s="1"/>
  <c r="P23" i="23"/>
  <c r="P24" i="23"/>
  <c r="T24" i="23" s="1"/>
  <c r="P25" i="23"/>
  <c r="P26" i="23"/>
  <c r="P27" i="23"/>
  <c r="T27" i="23" s="1"/>
  <c r="P6" i="23"/>
  <c r="T6" i="23" s="1"/>
  <c r="H7" i="23"/>
  <c r="N7" i="23" s="1"/>
  <c r="H8" i="23"/>
  <c r="N8" i="23" s="1"/>
  <c r="H9" i="23"/>
  <c r="N9" i="23" s="1"/>
  <c r="H10" i="23"/>
  <c r="N10" i="23" s="1"/>
  <c r="H11" i="23"/>
  <c r="N11" i="23" s="1"/>
  <c r="H12" i="23"/>
  <c r="N12" i="23" s="1"/>
  <c r="H13" i="23"/>
  <c r="N13" i="23" s="1"/>
  <c r="H14" i="23"/>
  <c r="H15" i="23"/>
  <c r="N15" i="23" s="1"/>
  <c r="H16" i="23"/>
  <c r="N16" i="23" s="1"/>
  <c r="H17" i="23"/>
  <c r="N17" i="23" s="1"/>
  <c r="H18" i="23"/>
  <c r="N18" i="23" s="1"/>
  <c r="H19" i="23"/>
  <c r="N19" i="23" s="1"/>
  <c r="H20" i="23"/>
  <c r="N20" i="23" s="1"/>
  <c r="H21" i="23"/>
  <c r="N21" i="23" s="1"/>
  <c r="H22" i="23"/>
  <c r="N22" i="23" s="1"/>
  <c r="H23" i="23"/>
  <c r="N23" i="23" s="1"/>
  <c r="H24" i="23"/>
  <c r="N24" i="23" s="1"/>
  <c r="H25" i="23"/>
  <c r="N25" i="23" s="1"/>
  <c r="H26" i="23"/>
  <c r="N26" i="23" s="1"/>
  <c r="H27" i="23"/>
  <c r="N27" i="23" s="1"/>
  <c r="H6" i="23"/>
  <c r="N6" i="23" s="1"/>
  <c r="J8" i="24"/>
  <c r="J12" i="24"/>
  <c r="J16" i="24"/>
  <c r="J20" i="24"/>
  <c r="I20" i="24"/>
  <c r="I19" i="24"/>
  <c r="J19" i="24" s="1"/>
  <c r="I18" i="24"/>
  <c r="J18" i="24" s="1"/>
  <c r="I17" i="24"/>
  <c r="J17" i="24" s="1"/>
  <c r="I16" i="24"/>
  <c r="I15" i="24"/>
  <c r="J15" i="24" s="1"/>
  <c r="I14" i="24"/>
  <c r="J14" i="24" s="1"/>
  <c r="I13" i="24"/>
  <c r="J13" i="24" s="1"/>
  <c r="I12" i="24"/>
  <c r="I11" i="24"/>
  <c r="J11" i="24" s="1"/>
  <c r="I10" i="24"/>
  <c r="J10" i="24" s="1"/>
  <c r="I9" i="24"/>
  <c r="J9" i="24" s="1"/>
  <c r="I8" i="24"/>
  <c r="I7" i="24"/>
  <c r="J7" i="24" s="1"/>
  <c r="I6" i="24"/>
  <c r="J6" i="24" s="1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7" i="20"/>
  <c r="N8" i="20"/>
  <c r="N9" i="20"/>
  <c r="N10" i="20"/>
  <c r="N11" i="20"/>
  <c r="N12" i="20"/>
  <c r="N13" i="20"/>
  <c r="N14" i="20"/>
  <c r="N15" i="20"/>
  <c r="N16" i="20"/>
  <c r="N17" i="20"/>
  <c r="N6" i="20"/>
  <c r="H8" i="19"/>
  <c r="H9" i="19"/>
  <c r="H10" i="19"/>
  <c r="H11" i="19"/>
  <c r="H12" i="19"/>
  <c r="H13" i="19"/>
  <c r="H14" i="19"/>
  <c r="H15" i="19"/>
  <c r="H16" i="19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14" i="18"/>
  <c r="P20" i="17"/>
  <c r="O20" i="17"/>
  <c r="N20" i="17"/>
  <c r="M20" i="17"/>
  <c r="L20" i="17"/>
  <c r="P19" i="17"/>
  <c r="O19" i="17"/>
  <c r="N19" i="17"/>
  <c r="M19" i="17"/>
  <c r="L19" i="17"/>
  <c r="P18" i="17"/>
  <c r="O18" i="17"/>
  <c r="N18" i="17"/>
  <c r="M18" i="17"/>
  <c r="L18" i="17"/>
  <c r="P17" i="17"/>
  <c r="O17" i="17"/>
  <c r="N17" i="17"/>
  <c r="M17" i="17"/>
  <c r="L17" i="17"/>
  <c r="Q17" i="17" s="1"/>
  <c r="P16" i="17"/>
  <c r="O16" i="17"/>
  <c r="N16" i="17"/>
  <c r="M16" i="17"/>
  <c r="L16" i="17"/>
  <c r="P15" i="17"/>
  <c r="O15" i="17"/>
  <c r="N15" i="17"/>
  <c r="M15" i="17"/>
  <c r="L15" i="17"/>
  <c r="P14" i="17"/>
  <c r="O14" i="17"/>
  <c r="N14" i="17"/>
  <c r="M14" i="17"/>
  <c r="L14" i="17"/>
  <c r="P13" i="17"/>
  <c r="O13" i="17"/>
  <c r="N13" i="17"/>
  <c r="M13" i="17"/>
  <c r="L13" i="17"/>
  <c r="Q13" i="17" s="1"/>
  <c r="P12" i="17"/>
  <c r="O12" i="17"/>
  <c r="N12" i="17"/>
  <c r="M12" i="17"/>
  <c r="L12" i="17"/>
  <c r="P11" i="17"/>
  <c r="O11" i="17"/>
  <c r="N11" i="17"/>
  <c r="M11" i="17"/>
  <c r="L11" i="17"/>
  <c r="P10" i="17"/>
  <c r="O10" i="17"/>
  <c r="N10" i="17"/>
  <c r="M10" i="17"/>
  <c r="L10" i="17"/>
  <c r="P9" i="17"/>
  <c r="O9" i="17"/>
  <c r="N9" i="17"/>
  <c r="M9" i="17"/>
  <c r="L9" i="17"/>
  <c r="Q9" i="17" s="1"/>
  <c r="P8" i="17"/>
  <c r="O8" i="17"/>
  <c r="N8" i="17"/>
  <c r="M8" i="17"/>
  <c r="L8" i="17"/>
  <c r="P7" i="17"/>
  <c r="O7" i="17"/>
  <c r="N7" i="17"/>
  <c r="M7" i="17"/>
  <c r="L7" i="17"/>
  <c r="P6" i="17"/>
  <c r="O6" i="17"/>
  <c r="N6" i="17"/>
  <c r="M6" i="17"/>
  <c r="L6" i="17"/>
  <c r="I20" i="17"/>
  <c r="I19" i="17"/>
  <c r="I18" i="17"/>
  <c r="I17" i="17"/>
  <c r="I16" i="17"/>
  <c r="I15" i="17"/>
  <c r="I14" i="17"/>
  <c r="I13" i="17"/>
  <c r="I12" i="17"/>
  <c r="I11" i="17"/>
  <c r="I10" i="17"/>
  <c r="I9" i="17"/>
  <c r="I8" i="17"/>
  <c r="I7" i="17"/>
  <c r="I6" i="17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6" i="16"/>
  <c r="L7" i="16"/>
  <c r="M7" i="16"/>
  <c r="N7" i="16"/>
  <c r="O7" i="16"/>
  <c r="P7" i="16"/>
  <c r="L8" i="16"/>
  <c r="M8" i="16"/>
  <c r="N8" i="16"/>
  <c r="O8" i="16"/>
  <c r="P8" i="16"/>
  <c r="L9" i="16"/>
  <c r="M9" i="16"/>
  <c r="N9" i="16"/>
  <c r="O9" i="16"/>
  <c r="P9" i="16"/>
  <c r="L10" i="16"/>
  <c r="M10" i="16"/>
  <c r="N10" i="16"/>
  <c r="O10" i="16"/>
  <c r="P10" i="16"/>
  <c r="L11" i="16"/>
  <c r="M11" i="16"/>
  <c r="N11" i="16"/>
  <c r="O11" i="16"/>
  <c r="P11" i="16"/>
  <c r="L12" i="16"/>
  <c r="M12" i="16"/>
  <c r="N12" i="16"/>
  <c r="O12" i="16"/>
  <c r="P12" i="16"/>
  <c r="L13" i="16"/>
  <c r="M13" i="16"/>
  <c r="N13" i="16"/>
  <c r="O13" i="16"/>
  <c r="P13" i="16"/>
  <c r="L14" i="16"/>
  <c r="M14" i="16"/>
  <c r="N14" i="16"/>
  <c r="O14" i="16"/>
  <c r="P14" i="16"/>
  <c r="L15" i="16"/>
  <c r="M15" i="16"/>
  <c r="N15" i="16"/>
  <c r="O15" i="16"/>
  <c r="P15" i="16"/>
  <c r="L16" i="16"/>
  <c r="M16" i="16"/>
  <c r="N16" i="16"/>
  <c r="O16" i="16"/>
  <c r="P16" i="16"/>
  <c r="L17" i="16"/>
  <c r="M17" i="16"/>
  <c r="N17" i="16"/>
  <c r="O17" i="16"/>
  <c r="P17" i="16"/>
  <c r="L18" i="16"/>
  <c r="M18" i="16"/>
  <c r="N18" i="16"/>
  <c r="O18" i="16"/>
  <c r="P18" i="16"/>
  <c r="L19" i="16"/>
  <c r="M19" i="16"/>
  <c r="N19" i="16"/>
  <c r="O19" i="16"/>
  <c r="P19" i="16"/>
  <c r="L20" i="16"/>
  <c r="M20" i="16"/>
  <c r="N20" i="16"/>
  <c r="O20" i="16"/>
  <c r="P20" i="16"/>
  <c r="M6" i="16"/>
  <c r="N6" i="16"/>
  <c r="O6" i="16"/>
  <c r="P6" i="16"/>
  <c r="L6" i="16"/>
  <c r="Q6" i="16" s="1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N7" i="15"/>
  <c r="N6" i="15"/>
  <c r="M39" i="15"/>
  <c r="L39" i="15"/>
  <c r="I39" i="15"/>
  <c r="H39" i="15"/>
  <c r="E39" i="15"/>
  <c r="D39" i="15"/>
  <c r="F38" i="15"/>
  <c r="H37" i="15"/>
  <c r="K36" i="15"/>
  <c r="J36" i="15"/>
  <c r="G36" i="15"/>
  <c r="F36" i="15"/>
  <c r="M35" i="15"/>
  <c r="L35" i="15"/>
  <c r="I35" i="15"/>
  <c r="H35" i="15"/>
  <c r="E35" i="15"/>
  <c r="D35" i="15"/>
  <c r="F34" i="15"/>
  <c r="H33" i="15"/>
  <c r="K32" i="15"/>
  <c r="J32" i="15"/>
  <c r="G32" i="15"/>
  <c r="F32" i="15"/>
  <c r="M31" i="15"/>
  <c r="L31" i="15"/>
  <c r="I31" i="15"/>
  <c r="H31" i="15"/>
  <c r="E31" i="15"/>
  <c r="D31" i="15"/>
  <c r="F30" i="15"/>
  <c r="H29" i="15"/>
  <c r="K28" i="15"/>
  <c r="J28" i="15"/>
  <c r="G28" i="15"/>
  <c r="F28" i="15"/>
  <c r="M27" i="15"/>
  <c r="L27" i="15"/>
  <c r="I27" i="15"/>
  <c r="H27" i="15"/>
  <c r="E27" i="15"/>
  <c r="D27" i="15"/>
  <c r="F26" i="15"/>
  <c r="M25" i="15"/>
  <c r="L25" i="15"/>
  <c r="I25" i="15"/>
  <c r="H25" i="15"/>
  <c r="D25" i="15"/>
  <c r="C26" i="15"/>
  <c r="C27" i="15"/>
  <c r="K27" i="15" s="1"/>
  <c r="C28" i="15"/>
  <c r="M28" i="15" s="1"/>
  <c r="C29" i="15"/>
  <c r="L29" i="15" s="1"/>
  <c r="C30" i="15"/>
  <c r="C31" i="15"/>
  <c r="K31" i="15" s="1"/>
  <c r="C32" i="15"/>
  <c r="M32" i="15" s="1"/>
  <c r="C33" i="15"/>
  <c r="L33" i="15" s="1"/>
  <c r="C34" i="15"/>
  <c r="C35" i="15"/>
  <c r="K35" i="15" s="1"/>
  <c r="C36" i="15"/>
  <c r="M36" i="15" s="1"/>
  <c r="C37" i="15"/>
  <c r="L37" i="15" s="1"/>
  <c r="C38" i="15"/>
  <c r="C39" i="15"/>
  <c r="K39" i="15" s="1"/>
  <c r="C25" i="15"/>
  <c r="K25" i="15" s="1"/>
  <c r="F25" i="14"/>
  <c r="G25" i="14"/>
  <c r="K25" i="14"/>
  <c r="K26" i="14"/>
  <c r="K27" i="14"/>
  <c r="F28" i="14"/>
  <c r="G28" i="14"/>
  <c r="K28" i="14"/>
  <c r="J30" i="14"/>
  <c r="F31" i="14"/>
  <c r="J31" i="14"/>
  <c r="F32" i="14"/>
  <c r="G32" i="14"/>
  <c r="H32" i="14"/>
  <c r="J32" i="14"/>
  <c r="K32" i="14"/>
  <c r="L32" i="14"/>
  <c r="F34" i="14"/>
  <c r="J34" i="14"/>
  <c r="F35" i="14"/>
  <c r="J35" i="14"/>
  <c r="F36" i="14"/>
  <c r="G36" i="14"/>
  <c r="H36" i="14"/>
  <c r="J36" i="14"/>
  <c r="K36" i="14"/>
  <c r="L36" i="14"/>
  <c r="F38" i="14"/>
  <c r="J38" i="14"/>
  <c r="F39" i="14"/>
  <c r="J39" i="14"/>
  <c r="E25" i="14"/>
  <c r="D27" i="14"/>
  <c r="D28" i="14"/>
  <c r="D31" i="14"/>
  <c r="D32" i="14"/>
  <c r="D35" i="14"/>
  <c r="D36" i="14"/>
  <c r="D39" i="14"/>
  <c r="D25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6" i="14"/>
  <c r="C26" i="14"/>
  <c r="G26" i="14" s="1"/>
  <c r="C27" i="14"/>
  <c r="C28" i="14"/>
  <c r="C29" i="14"/>
  <c r="F29" i="14" s="1"/>
  <c r="C30" i="14"/>
  <c r="I30" i="14" s="1"/>
  <c r="C31" i="14"/>
  <c r="I31" i="14" s="1"/>
  <c r="C32" i="14"/>
  <c r="I32" i="14" s="1"/>
  <c r="C33" i="14"/>
  <c r="I33" i="14" s="1"/>
  <c r="C34" i="14"/>
  <c r="I34" i="14" s="1"/>
  <c r="C35" i="14"/>
  <c r="I35" i="14" s="1"/>
  <c r="C36" i="14"/>
  <c r="I36" i="14" s="1"/>
  <c r="C37" i="14"/>
  <c r="I37" i="14" s="1"/>
  <c r="C38" i="14"/>
  <c r="I38" i="14" s="1"/>
  <c r="C39" i="14"/>
  <c r="I39" i="14" s="1"/>
  <c r="C25" i="14"/>
  <c r="L16" i="13"/>
  <c r="L15" i="13"/>
  <c r="L14" i="13"/>
  <c r="L13" i="13"/>
  <c r="L12" i="13"/>
  <c r="L11" i="13"/>
  <c r="L10" i="13"/>
  <c r="L9" i="13"/>
  <c r="L8" i="13"/>
  <c r="L7" i="13"/>
  <c r="I16" i="13"/>
  <c r="I15" i="13"/>
  <c r="I14" i="13"/>
  <c r="I13" i="13"/>
  <c r="I12" i="13"/>
  <c r="I11" i="13"/>
  <c r="I10" i="13"/>
  <c r="I9" i="13"/>
  <c r="I8" i="13"/>
  <c r="I7" i="13"/>
  <c r="F8" i="13"/>
  <c r="F9" i="13"/>
  <c r="F10" i="13"/>
  <c r="F11" i="13"/>
  <c r="F12" i="13"/>
  <c r="F13" i="13"/>
  <c r="F14" i="13"/>
  <c r="F15" i="13"/>
  <c r="F16" i="13"/>
  <c r="F7" i="13"/>
  <c r="E12" i="12"/>
  <c r="I12" i="12"/>
  <c r="G14" i="12"/>
  <c r="E9" i="12"/>
  <c r="F9" i="12"/>
  <c r="G9" i="12"/>
  <c r="H9" i="12"/>
  <c r="I9" i="12"/>
  <c r="D9" i="12"/>
  <c r="J7" i="12"/>
  <c r="G13" i="12" s="1"/>
  <c r="J8" i="12"/>
  <c r="F14" i="12" s="1"/>
  <c r="J6" i="12"/>
  <c r="H12" i="12" s="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6" i="11"/>
  <c r="G7" i="10"/>
  <c r="G8" i="10"/>
  <c r="G9" i="10"/>
  <c r="G27" i="10" s="1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6" i="10"/>
  <c r="F27" i="10"/>
  <c r="E27" i="10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E27" i="4"/>
  <c r="E31" i="4"/>
  <c r="E35" i="4"/>
  <c r="E39" i="4"/>
  <c r="M6" i="4"/>
  <c r="L6" i="4"/>
  <c r="K6" i="4"/>
  <c r="M7" i="4"/>
  <c r="M8" i="4"/>
  <c r="G27" i="4" s="1"/>
  <c r="M9" i="4"/>
  <c r="M10" i="4"/>
  <c r="M11" i="4"/>
  <c r="M12" i="4"/>
  <c r="G31" i="4" s="1"/>
  <c r="M13" i="4"/>
  <c r="M14" i="4"/>
  <c r="M15" i="4"/>
  <c r="M16" i="4"/>
  <c r="G35" i="4" s="1"/>
  <c r="M17" i="4"/>
  <c r="M18" i="4"/>
  <c r="M19" i="4"/>
  <c r="M20" i="4"/>
  <c r="G39" i="4" s="1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M8" i="3"/>
  <c r="M12" i="3"/>
  <c r="M16" i="3"/>
  <c r="M20" i="3"/>
  <c r="M20" i="2"/>
  <c r="M19" i="2"/>
  <c r="E38" i="4" s="1"/>
  <c r="G38" i="4" s="1"/>
  <c r="M18" i="2"/>
  <c r="E37" i="4" s="1"/>
  <c r="M17" i="2"/>
  <c r="E36" i="4" s="1"/>
  <c r="G36" i="4" s="1"/>
  <c r="M16" i="2"/>
  <c r="M15" i="2"/>
  <c r="E34" i="4" s="1"/>
  <c r="G34" i="4" s="1"/>
  <c r="M14" i="2"/>
  <c r="E33" i="4" s="1"/>
  <c r="M13" i="2"/>
  <c r="E32" i="4" s="1"/>
  <c r="G32" i="4" s="1"/>
  <c r="M12" i="2"/>
  <c r="M11" i="2"/>
  <c r="E30" i="4" s="1"/>
  <c r="G30" i="4" s="1"/>
  <c r="M10" i="2"/>
  <c r="E29" i="4" s="1"/>
  <c r="M9" i="2"/>
  <c r="E28" i="4" s="1"/>
  <c r="G28" i="4" s="1"/>
  <c r="M8" i="2"/>
  <c r="M7" i="2"/>
  <c r="E26" i="4" s="1"/>
  <c r="G26" i="4" s="1"/>
  <c r="M6" i="2"/>
  <c r="E25" i="4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6" i="1"/>
  <c r="G33" i="4" l="1"/>
  <c r="H15" i="12"/>
  <c r="F15" i="12"/>
  <c r="G37" i="4"/>
  <c r="G29" i="4"/>
  <c r="I15" i="12"/>
  <c r="G25" i="4"/>
  <c r="M18" i="3"/>
  <c r="M14" i="3"/>
  <c r="M10" i="3"/>
  <c r="I14" i="12"/>
  <c r="E14" i="12"/>
  <c r="F13" i="12"/>
  <c r="G12" i="12"/>
  <c r="H27" i="14"/>
  <c r="L27" i="14"/>
  <c r="I27" i="14"/>
  <c r="M27" i="14"/>
  <c r="D37" i="14"/>
  <c r="D33" i="14"/>
  <c r="D29" i="14"/>
  <c r="E39" i="14"/>
  <c r="N39" i="14" s="1"/>
  <c r="E35" i="14"/>
  <c r="E31" i="14"/>
  <c r="E27" i="14"/>
  <c r="L39" i="14"/>
  <c r="H39" i="14"/>
  <c r="L38" i="14"/>
  <c r="H38" i="14"/>
  <c r="L37" i="14"/>
  <c r="H37" i="14"/>
  <c r="L35" i="14"/>
  <c r="H35" i="14"/>
  <c r="N35" i="14" s="1"/>
  <c r="L34" i="14"/>
  <c r="H34" i="14"/>
  <c r="L33" i="14"/>
  <c r="H33" i="14"/>
  <c r="L31" i="14"/>
  <c r="H31" i="14"/>
  <c r="L30" i="14"/>
  <c r="G30" i="14"/>
  <c r="G29" i="14"/>
  <c r="G27" i="14"/>
  <c r="M38" i="15"/>
  <c r="I38" i="15"/>
  <c r="E38" i="15"/>
  <c r="L38" i="15"/>
  <c r="H38" i="15"/>
  <c r="D38" i="15"/>
  <c r="M34" i="15"/>
  <c r="I34" i="15"/>
  <c r="E34" i="15"/>
  <c r="L34" i="15"/>
  <c r="H34" i="15"/>
  <c r="D34" i="15"/>
  <c r="M30" i="15"/>
  <c r="I30" i="15"/>
  <c r="E30" i="15"/>
  <c r="L30" i="15"/>
  <c r="H30" i="15"/>
  <c r="D30" i="15"/>
  <c r="M26" i="15"/>
  <c r="I26" i="15"/>
  <c r="E26" i="15"/>
  <c r="L26" i="15"/>
  <c r="H26" i="15"/>
  <c r="D26" i="15"/>
  <c r="J26" i="15"/>
  <c r="D29" i="15"/>
  <c r="J30" i="15"/>
  <c r="D33" i="15"/>
  <c r="J34" i="15"/>
  <c r="D37" i="15"/>
  <c r="J38" i="15"/>
  <c r="H13" i="12"/>
  <c r="M6" i="3"/>
  <c r="M17" i="3"/>
  <c r="M13" i="3"/>
  <c r="M9" i="3"/>
  <c r="D12" i="12"/>
  <c r="H14" i="12"/>
  <c r="I13" i="12"/>
  <c r="E13" i="12"/>
  <c r="F12" i="12"/>
  <c r="H26" i="14"/>
  <c r="L26" i="14"/>
  <c r="I26" i="14"/>
  <c r="M26" i="14"/>
  <c r="E38" i="14"/>
  <c r="E34" i="14"/>
  <c r="E30" i="14"/>
  <c r="E26" i="14"/>
  <c r="K39" i="14"/>
  <c r="G39" i="14"/>
  <c r="K38" i="14"/>
  <c r="G38" i="14"/>
  <c r="K37" i="14"/>
  <c r="G37" i="14"/>
  <c r="K35" i="14"/>
  <c r="G35" i="14"/>
  <c r="K34" i="14"/>
  <c r="G34" i="14"/>
  <c r="K33" i="14"/>
  <c r="G33" i="14"/>
  <c r="K31" i="14"/>
  <c r="G31" i="14"/>
  <c r="N31" i="14" s="1"/>
  <c r="K30" i="14"/>
  <c r="F30" i="14"/>
  <c r="F27" i="14"/>
  <c r="F26" i="14"/>
  <c r="K37" i="15"/>
  <c r="G37" i="15"/>
  <c r="J37" i="15"/>
  <c r="F37" i="15"/>
  <c r="K33" i="15"/>
  <c r="G33" i="15"/>
  <c r="J33" i="15"/>
  <c r="F33" i="15"/>
  <c r="K29" i="15"/>
  <c r="G29" i="15"/>
  <c r="J29" i="15"/>
  <c r="F29" i="15"/>
  <c r="K26" i="15"/>
  <c r="E29" i="15"/>
  <c r="M29" i="15"/>
  <c r="K30" i="15"/>
  <c r="E33" i="15"/>
  <c r="M33" i="15"/>
  <c r="K34" i="15"/>
  <c r="E37" i="15"/>
  <c r="M37" i="15"/>
  <c r="K38" i="15"/>
  <c r="D13" i="12"/>
  <c r="H29" i="14"/>
  <c r="L29" i="14"/>
  <c r="I29" i="14"/>
  <c r="M29" i="14"/>
  <c r="E37" i="14"/>
  <c r="E33" i="14"/>
  <c r="E29" i="14"/>
  <c r="J37" i="14"/>
  <c r="F37" i="14"/>
  <c r="J33" i="14"/>
  <c r="F33" i="14"/>
  <c r="K29" i="14"/>
  <c r="N39" i="15"/>
  <c r="M19" i="3"/>
  <c r="M15" i="3"/>
  <c r="M11" i="3"/>
  <c r="M7" i="3"/>
  <c r="J9" i="12"/>
  <c r="G15" i="12" s="1"/>
  <c r="D14" i="12"/>
  <c r="D15" i="12"/>
  <c r="H25" i="14"/>
  <c r="N25" i="14" s="1"/>
  <c r="L25" i="14"/>
  <c r="I25" i="14"/>
  <c r="M25" i="14"/>
  <c r="H28" i="14"/>
  <c r="L28" i="14"/>
  <c r="I28" i="14"/>
  <c r="M28" i="14"/>
  <c r="D38" i="14"/>
  <c r="D34" i="14"/>
  <c r="D30" i="14"/>
  <c r="D26" i="14"/>
  <c r="E36" i="14"/>
  <c r="N36" i="14" s="1"/>
  <c r="E32" i="14"/>
  <c r="N32" i="14" s="1"/>
  <c r="E28" i="14"/>
  <c r="N28" i="14" s="1"/>
  <c r="M39" i="14"/>
  <c r="M38" i="14"/>
  <c r="M37" i="14"/>
  <c r="M36" i="14"/>
  <c r="M35" i="14"/>
  <c r="M34" i="14"/>
  <c r="M33" i="14"/>
  <c r="M32" i="14"/>
  <c r="M31" i="14"/>
  <c r="M30" i="14"/>
  <c r="H30" i="14"/>
  <c r="J29" i="14"/>
  <c r="J28" i="14"/>
  <c r="J27" i="14"/>
  <c r="N27" i="14" s="1"/>
  <c r="J26" i="14"/>
  <c r="J25" i="14"/>
  <c r="G26" i="15"/>
  <c r="I29" i="15"/>
  <c r="G30" i="15"/>
  <c r="I33" i="15"/>
  <c r="G34" i="15"/>
  <c r="I37" i="15"/>
  <c r="G38" i="15"/>
  <c r="T6" i="26"/>
  <c r="Q6" i="17"/>
  <c r="Q10" i="17"/>
  <c r="Q14" i="17"/>
  <c r="Q18" i="17"/>
  <c r="T23" i="23"/>
  <c r="T19" i="23"/>
  <c r="T15" i="23"/>
  <c r="T11" i="23"/>
  <c r="T7" i="23"/>
  <c r="F25" i="15"/>
  <c r="J25" i="15"/>
  <c r="F27" i="15"/>
  <c r="N27" i="15" s="1"/>
  <c r="J27" i="15"/>
  <c r="D28" i="15"/>
  <c r="N28" i="15" s="1"/>
  <c r="H28" i="15"/>
  <c r="L28" i="15"/>
  <c r="F31" i="15"/>
  <c r="N31" i="15" s="1"/>
  <c r="J31" i="15"/>
  <c r="D32" i="15"/>
  <c r="H32" i="15"/>
  <c r="L32" i="15"/>
  <c r="F35" i="15"/>
  <c r="N35" i="15" s="1"/>
  <c r="J35" i="15"/>
  <c r="D36" i="15"/>
  <c r="H36" i="15"/>
  <c r="L36" i="15"/>
  <c r="F39" i="15"/>
  <c r="J39" i="15"/>
  <c r="E25" i="15"/>
  <c r="N25" i="15" s="1"/>
  <c r="Q7" i="17"/>
  <c r="Q11" i="17"/>
  <c r="Q15" i="17"/>
  <c r="Q19" i="17"/>
  <c r="G25" i="15"/>
  <c r="G27" i="15"/>
  <c r="E28" i="15"/>
  <c r="I28" i="15"/>
  <c r="G31" i="15"/>
  <c r="E32" i="15"/>
  <c r="I32" i="15"/>
  <c r="G35" i="15"/>
  <c r="E36" i="15"/>
  <c r="I36" i="15"/>
  <c r="G39" i="15"/>
  <c r="Q8" i="17"/>
  <c r="Q12" i="17"/>
  <c r="Q16" i="17"/>
  <c r="Q20" i="17"/>
  <c r="T25" i="23"/>
  <c r="T21" i="23"/>
  <c r="T17" i="23"/>
  <c r="T13" i="23"/>
  <c r="T9" i="23"/>
  <c r="Q20" i="16"/>
  <c r="Q17" i="16"/>
  <c r="Q16" i="16"/>
  <c r="Q13" i="16"/>
  <c r="Q12" i="16"/>
  <c r="Q9" i="16"/>
  <c r="Q8" i="16"/>
  <c r="Q19" i="16"/>
  <c r="Q18" i="16"/>
  <c r="Q15" i="16"/>
  <c r="Q14" i="16"/>
  <c r="Q11" i="16"/>
  <c r="Q10" i="16"/>
  <c r="Q7" i="16"/>
  <c r="N38" i="14" l="1"/>
  <c r="N37" i="15"/>
  <c r="N29" i="15"/>
  <c r="N30" i="15"/>
  <c r="N38" i="15"/>
  <c r="N29" i="14"/>
  <c r="N26" i="14"/>
  <c r="N36" i="15"/>
  <c r="N30" i="14"/>
  <c r="N33" i="14"/>
  <c r="E15" i="12"/>
  <c r="N32" i="15"/>
  <c r="N34" i="14"/>
  <c r="N33" i="15"/>
  <c r="N26" i="15"/>
  <c r="N34" i="15"/>
  <c r="N37" i="14"/>
  <c r="D17" i="19"/>
  <c r="E17" i="19" s="1"/>
  <c r="G17" i="19"/>
  <c r="H17" i="19" l="1"/>
</calcChain>
</file>

<file path=xl/sharedStrings.xml><?xml version="1.0" encoding="utf-8"?>
<sst xmlns="http://schemas.openxmlformats.org/spreadsheetml/2006/main" count="723" uniqueCount="239">
  <si>
    <t>Production</t>
  </si>
  <si>
    <t>Passenger_ICE</t>
  </si>
  <si>
    <t>Passenger_BEV</t>
  </si>
  <si>
    <t>Passenger_Hybrid</t>
  </si>
  <si>
    <t>Bus_ICE</t>
  </si>
  <si>
    <t>Bus_NEV</t>
  </si>
  <si>
    <t>Truck</t>
  </si>
  <si>
    <t>Motorbike_ICE</t>
  </si>
  <si>
    <t>E-Bike</t>
  </si>
  <si>
    <t>Special-Duty</t>
  </si>
  <si>
    <t>Total</t>
  </si>
  <si>
    <t>Passenger ICE</t>
  </si>
  <si>
    <t>Passenger PHEV</t>
  </si>
  <si>
    <t>Passenger BEV</t>
  </si>
  <si>
    <t>Bus</t>
  </si>
  <si>
    <t>Special</t>
  </si>
  <si>
    <t>2-Wheel and 3-Wheel</t>
  </si>
  <si>
    <t>Passenger</t>
  </si>
  <si>
    <t>Commercial</t>
  </si>
  <si>
    <t>Al Consumption, t</t>
  </si>
  <si>
    <t>2,3-Wheel</t>
  </si>
  <si>
    <t>Casting</t>
  </si>
  <si>
    <t>Other</t>
  </si>
  <si>
    <t>Total Consumption on auto</t>
  </si>
  <si>
    <t>Summary</t>
  </si>
  <si>
    <t>Return</t>
  </si>
  <si>
    <t>Unit Al Consumption</t>
  </si>
  <si>
    <t>Al, kgpv</t>
    <phoneticPr fontId="10" type="noConversion"/>
  </si>
  <si>
    <t>Al, t</t>
    <phoneticPr fontId="10" type="noConversion"/>
  </si>
  <si>
    <t>Average</t>
    <phoneticPr fontId="10" type="noConversion"/>
  </si>
  <si>
    <t>Secondary Al Share</t>
    <phoneticPr fontId="10" type="noConversion"/>
  </si>
  <si>
    <t>Secondary Al Consumption, t</t>
    <phoneticPr fontId="10" type="noConversion"/>
  </si>
  <si>
    <t>ICE</t>
  </si>
  <si>
    <t>NEV</t>
  </si>
  <si>
    <t>Share of NEV</t>
  </si>
  <si>
    <t>Max</t>
  </si>
  <si>
    <t>Rank</t>
  </si>
  <si>
    <t>Group</t>
  </si>
  <si>
    <t>SAIC</t>
  </si>
  <si>
    <t>DMC</t>
  </si>
  <si>
    <t>BAIC</t>
  </si>
  <si>
    <t>FAW</t>
  </si>
  <si>
    <t>Changan</t>
  </si>
  <si>
    <t>GAC</t>
  </si>
  <si>
    <t>Zotye</t>
  </si>
  <si>
    <t>Geely</t>
  </si>
  <si>
    <t>Great Wall</t>
  </si>
  <si>
    <t>BYD</t>
  </si>
  <si>
    <t>Hawtai</t>
  </si>
  <si>
    <t>Brilliance</t>
  </si>
  <si>
    <t>Chery</t>
  </si>
  <si>
    <t>JAC</t>
  </si>
  <si>
    <t>JMC</t>
  </si>
  <si>
    <t>Leopaard</t>
  </si>
  <si>
    <t>SXQC</t>
  </si>
  <si>
    <t>Lifan</t>
  </si>
  <si>
    <t>Yogomo</t>
  </si>
  <si>
    <t>DOJO</t>
  </si>
  <si>
    <t>BEV</t>
  </si>
  <si>
    <t>Hybrid</t>
  </si>
  <si>
    <t>kgpv</t>
  </si>
  <si>
    <t>BEV, T</t>
  </si>
  <si>
    <t>A00</t>
  </si>
  <si>
    <t>A0</t>
  </si>
  <si>
    <t>A</t>
  </si>
  <si>
    <t>B</t>
  </si>
  <si>
    <t>SUV</t>
  </si>
  <si>
    <t>MPV</t>
  </si>
  <si>
    <t>BEV, %</t>
  </si>
  <si>
    <t xml:space="preserve"> </t>
  </si>
  <si>
    <t>MAX</t>
  </si>
  <si>
    <t>Penetration</t>
  </si>
  <si>
    <t xml:space="preserve">Chassis &amp; Suspension </t>
  </si>
  <si>
    <t>Wheels &amp; Brakes</t>
  </si>
  <si>
    <t>Battery System</t>
  </si>
  <si>
    <t>Driveline</t>
  </si>
  <si>
    <t xml:space="preserve">Heat Transfer </t>
  </si>
  <si>
    <t xml:space="preserve">Body Structures </t>
  </si>
  <si>
    <t xml:space="preserve">Body Closures </t>
  </si>
  <si>
    <t xml:space="preserve">Crash Management Systems </t>
  </si>
  <si>
    <t>Other Component</t>
  </si>
  <si>
    <t>Engine</t>
  </si>
  <si>
    <t>Production, Hybrid</t>
    <phoneticPr fontId="10" type="noConversion"/>
  </si>
  <si>
    <t>Production, BEV</t>
    <phoneticPr fontId="10" type="noConversion"/>
  </si>
  <si>
    <t>Al Other</t>
  </si>
  <si>
    <t>Al Casting</t>
  </si>
  <si>
    <t>Al Extrusion</t>
  </si>
  <si>
    <t>Al Rolled</t>
  </si>
  <si>
    <t>Al Forging</t>
  </si>
  <si>
    <t>YoY</t>
  </si>
  <si>
    <t>Price, RMB</t>
  </si>
  <si>
    <t>Unit Al,kgpv</t>
  </si>
  <si>
    <t>Max Al,kgpv</t>
  </si>
  <si>
    <t>0~50000</t>
  </si>
  <si>
    <t>50001~100000</t>
  </si>
  <si>
    <t>100001~150000</t>
  </si>
  <si>
    <t>150001~200000</t>
  </si>
  <si>
    <t>200001~250000</t>
  </si>
  <si>
    <t>250001~300000</t>
  </si>
  <si>
    <t>300001~350000</t>
  </si>
  <si>
    <t>350001~400000</t>
  </si>
  <si>
    <t>400001~450000</t>
  </si>
  <si>
    <t>450001~1000000</t>
  </si>
  <si>
    <t>C</t>
  </si>
  <si>
    <t>SUV(A0)</t>
  </si>
  <si>
    <t>SUV(A)</t>
  </si>
  <si>
    <t>SUV(B)</t>
  </si>
  <si>
    <t>SUV(C)</t>
  </si>
  <si>
    <t>PUP</t>
  </si>
  <si>
    <t>VAN</t>
  </si>
  <si>
    <t>Chinese Brand</t>
  </si>
  <si>
    <t>JV Brand</t>
  </si>
  <si>
    <t>ICE Passenger, kgpv</t>
    <phoneticPr fontId="10" type="noConversion"/>
  </si>
  <si>
    <t>Casting Share</t>
  </si>
  <si>
    <t>Truck Production</t>
  </si>
  <si>
    <t>Medium Truck</t>
  </si>
  <si>
    <t>Light Truck</t>
  </si>
  <si>
    <t>Mini Truck</t>
  </si>
  <si>
    <t>Heavy Truck</t>
  </si>
  <si>
    <t>Total</t>
    <phoneticPr fontId="10" type="noConversion"/>
  </si>
  <si>
    <t>Truck, kgpv</t>
  </si>
  <si>
    <t>Gas Tank</t>
  </si>
  <si>
    <t>Fuel Tank</t>
  </si>
  <si>
    <t>Transmission Housing</t>
  </si>
  <si>
    <t>Wheel</t>
  </si>
  <si>
    <t>Suspension</t>
  </si>
  <si>
    <t>Heat Exchanger</t>
  </si>
  <si>
    <t>Cross Members</t>
  </si>
  <si>
    <t>Cab doors</t>
  </si>
  <si>
    <t>Cab</t>
  </si>
  <si>
    <t>Body Trim</t>
  </si>
  <si>
    <t>Bonnet</t>
  </si>
  <si>
    <t>Frame Rails</t>
  </si>
  <si>
    <t>Bumpers</t>
  </si>
  <si>
    <t>Trailor</t>
  </si>
  <si>
    <t>Total, t Al</t>
  </si>
  <si>
    <t>Bus Production</t>
  </si>
  <si>
    <t>Large-size Bus(ICE)</t>
  </si>
  <si>
    <t>Mid-size Bus(ICE)</t>
  </si>
  <si>
    <t>Small-size Bus(ICE)</t>
  </si>
  <si>
    <t>Large-size Bus(NEV)</t>
  </si>
  <si>
    <t>Mid-size Bus(NEV)</t>
  </si>
  <si>
    <t>Small-size Bus(NEV)</t>
  </si>
  <si>
    <t>Large</t>
  </si>
  <si>
    <t>Mid</t>
  </si>
  <si>
    <t>Light</t>
  </si>
  <si>
    <t>Wrought</t>
  </si>
  <si>
    <t>Special-duty Production</t>
  </si>
  <si>
    <t>Special-duty Dumper Truck</t>
  </si>
  <si>
    <t>Forklift</t>
  </si>
  <si>
    <t>Special Purpose Truck</t>
  </si>
  <si>
    <t>Tanker Truck</t>
  </si>
  <si>
    <t>Semi-trailer</t>
  </si>
  <si>
    <t>Stake Truck</t>
  </si>
  <si>
    <t>Common Dumper Truck</t>
  </si>
  <si>
    <t>Van Truck</t>
  </si>
  <si>
    <t>Tool kits</t>
  </si>
  <si>
    <t>Engine and Transmission</t>
  </si>
  <si>
    <t>Support Leg</t>
  </si>
  <si>
    <t>Special-duty Products</t>
    <phoneticPr fontId="10" type="noConversion"/>
  </si>
  <si>
    <t>2-Wheel</t>
  </si>
  <si>
    <t>3-Wheel</t>
  </si>
  <si>
    <t>E-bike</t>
  </si>
  <si>
    <t>Body</t>
  </si>
  <si>
    <t>Wheels</t>
  </si>
  <si>
    <t>No.</t>
  </si>
  <si>
    <t>Curb Weight, kg</t>
  </si>
  <si>
    <t>Fuel Consumption, L/KM</t>
  </si>
  <si>
    <t>E Consumption，KWH/100KM</t>
  </si>
  <si>
    <t>Total Weight（kg）</t>
    <phoneticPr fontId="10" type="noConversion"/>
  </si>
  <si>
    <t>Confidential</t>
  </si>
  <si>
    <t>Total Al Consumption</t>
  </si>
  <si>
    <t>Secondary Al Consumption</t>
  </si>
  <si>
    <t>Passenger Production Outlook</t>
  </si>
  <si>
    <t>Major Producers</t>
  </si>
  <si>
    <t xml:space="preserve">NEV Al Consumption   </t>
  </si>
  <si>
    <t>Al Penetration</t>
  </si>
  <si>
    <t>Hybrid_Al Products</t>
  </si>
  <si>
    <t>BEV_Al Products</t>
  </si>
  <si>
    <t>ICE_Al Products</t>
  </si>
  <si>
    <t>ICE_Penetration</t>
  </si>
  <si>
    <t>NEV Share of total NEV</t>
  </si>
  <si>
    <t>ICE Consumption by brand</t>
  </si>
  <si>
    <t>Project Dynasty_Database</t>
  </si>
  <si>
    <t>Exclusively for the IAI</t>
  </si>
  <si>
    <t>Production (unit)</t>
  </si>
  <si>
    <t>Unit Al consumption (kgpv)</t>
  </si>
  <si>
    <t>% Passenger Cars of total Al consumption</t>
  </si>
  <si>
    <t>Total Secondary Al Consumption (t)</t>
  </si>
  <si>
    <t>Total Primary Al Consumption (t)</t>
  </si>
  <si>
    <t>Total Al Casting Consumption (t)</t>
  </si>
  <si>
    <t>Total Al Rolled Consumption (t)</t>
  </si>
  <si>
    <t>Total Al Extrusion Consumption (t)</t>
  </si>
  <si>
    <t>Other Al Consumption (t)</t>
  </si>
  <si>
    <t>Unit Secondary Al Consumption (Kgpv)</t>
  </si>
  <si>
    <t>Unit Primary Al Consumption (Kgpv)</t>
  </si>
  <si>
    <t>Unit Al Casting Consumption (Kgpv)</t>
  </si>
  <si>
    <t>Unit Al Rolled Consumption (Kgpv)</t>
  </si>
  <si>
    <t>Unit Al Extrusion Consumption (Kgpv)</t>
  </si>
  <si>
    <t>Unit Other Al Consumption (Kgpv)</t>
  </si>
  <si>
    <t>Share of total Al consumption on auto</t>
  </si>
  <si>
    <t>Share of Total Secondary Al Production</t>
  </si>
  <si>
    <t>Total Secondary Al Production</t>
  </si>
  <si>
    <t>Passenger Vehicle Production Outlook (unit)</t>
  </si>
  <si>
    <t>Al Consumption in NEVs (t)</t>
  </si>
  <si>
    <t>CM Estimate</t>
  </si>
  <si>
    <t>Unit Consumption, kgpv</t>
  </si>
  <si>
    <t>Total Consumption, t</t>
  </si>
  <si>
    <t>Production Capacity (2018)</t>
  </si>
  <si>
    <t>NEV total Al Consumption, t</t>
  </si>
  <si>
    <t>Unit Consumption, Kgpv</t>
  </si>
  <si>
    <t>Passenger_ICE Production</t>
  </si>
  <si>
    <t>Total Al Consumption, t</t>
  </si>
  <si>
    <t>MAX Al Consumption, t</t>
  </si>
  <si>
    <t xml:space="preserve">Total Al consumption, t </t>
  </si>
  <si>
    <t>Total Al consumption (t)</t>
  </si>
  <si>
    <t xml:space="preserve">ICE Passenger 2018, kgpv </t>
  </si>
  <si>
    <t>Truck Unit Al consumption kgpv</t>
  </si>
  <si>
    <t>BUS</t>
  </si>
  <si>
    <t>Production Breakdown</t>
  </si>
  <si>
    <t>Bus Unit Al consumption kgpv</t>
  </si>
  <si>
    <t>Truck total Al Consumption t</t>
  </si>
  <si>
    <t>Bus total Al Consumption t</t>
  </si>
  <si>
    <t>Special-duty Total Al Consumption, t</t>
  </si>
  <si>
    <t>2018, Unit Al consumption Kgpv</t>
  </si>
  <si>
    <t>Unit Al consumption kgpv</t>
  </si>
  <si>
    <t>Total Al Consumption t</t>
  </si>
  <si>
    <t xml:space="preserve">ICE </t>
  </si>
  <si>
    <t>NEV Max Al Consumption</t>
  </si>
  <si>
    <t xml:space="preserve">BEV_Al Consumption by Type </t>
  </si>
  <si>
    <t>Hybrid Al Consumption</t>
  </si>
  <si>
    <t>BEV_Al Consumption</t>
  </si>
  <si>
    <t>Consumption by Price Range_ICE</t>
  </si>
  <si>
    <t>Al Consumption Breakdown_ICE</t>
  </si>
  <si>
    <t>Al Consumption_ICE Forecast</t>
  </si>
  <si>
    <t>Truck_Breakdown</t>
  </si>
  <si>
    <t>Special-duty Vehicles</t>
  </si>
  <si>
    <t>2 &amp; 3 Wheels</t>
  </si>
  <si>
    <t>Energy Consumption By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</si>
</sst>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  <numFmt numFmtId="167" formatCode="0.0%"/>
    <numFmt numFmtId="168" formatCode="0.000"/>
  </numFmts>
  <fonts count="2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FF0000"/>
      <name val="Calibri"/>
      <family val="2"/>
    </font>
    <font>
      <u val="singleAccounting"/>
      <sz val="12"/>
      <color rgb="FF000000"/>
      <name val="Calibri"/>
      <family val="2"/>
    </font>
    <font>
      <sz val="10"/>
      <color rgb="FF000000"/>
      <name val="Calibri"/>
      <family val="2"/>
    </font>
    <font>
      <b/>
      <u val="singleAccounting"/>
      <sz val="12"/>
      <color rgb="FFFF0000"/>
      <name val="Calibri"/>
      <family val="2"/>
    </font>
    <font>
      <b/>
      <sz val="12"/>
      <color rgb="FFFFFFFF"/>
      <name val="Calibri"/>
      <family val="2"/>
    </font>
    <font>
      <sz val="9"/>
      <name val="Calibri"/>
      <family val="3"/>
      <charset val="134"/>
      <scheme val="minor"/>
    </font>
    <font>
      <sz val="12"/>
      <color theme="0"/>
      <name val="Calibri"/>
      <family val="2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8"/>
      <color theme="1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sz val="10"/>
      <color theme="0"/>
      <name val="Calibri"/>
      <family val="2"/>
    </font>
    <font>
      <sz val="14"/>
      <color theme="0"/>
      <name val="Calibri"/>
      <family val="2"/>
    </font>
    <font>
      <sz val="20"/>
      <color theme="0"/>
      <name val="Calibri"/>
      <family val="2"/>
    </font>
    <font>
      <sz val="26"/>
      <color theme="0"/>
      <name val="Calibri"/>
      <family val="2"/>
    </font>
    <font>
      <i/>
      <u/>
      <sz val="12"/>
      <color theme="0"/>
      <name val="Calibri"/>
      <family val="2"/>
    </font>
    <font>
      <i/>
      <u/>
      <sz val="12"/>
      <color theme="5" tint="0.39994506668294322"/>
      <name val="Calibri"/>
      <family val="2"/>
    </font>
    <font>
      <b/>
      <sz val="12"/>
      <color rgb="FFFFFFF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Protection="0">
      <alignment horizontal="left" indent="1"/>
    </xf>
  </cellStyleXfs>
  <cellXfs count="263">
    <xf numFmtId="0" fontId="0" fillId="0" borderId="0" xfId="0"/>
    <xf numFmtId="0" fontId="2" fillId="0" borderId="0" xfId="0" applyFont="1" applyFill="1" applyBorder="1"/>
    <xf numFmtId="164" fontId="2" fillId="3" borderId="0" xfId="1" applyNumberFormat="1" applyFont="1" applyFill="1" applyBorder="1"/>
    <xf numFmtId="165" fontId="2" fillId="3" borderId="0" xfId="1" applyNumberFormat="1" applyFont="1" applyFill="1" applyBorder="1"/>
    <xf numFmtId="0" fontId="5" fillId="0" borderId="0" xfId="0" applyFont="1" applyFill="1" applyBorder="1"/>
    <xf numFmtId="164" fontId="6" fillId="3" borderId="0" xfId="0" applyNumberFormat="1" applyFont="1" applyFill="1" applyBorder="1"/>
    <xf numFmtId="0" fontId="2" fillId="0" borderId="0" xfId="0" applyFont="1" applyFill="1" applyBorder="1" applyAlignment="1">
      <alignment horizontal="left" indent="1"/>
    </xf>
    <xf numFmtId="164" fontId="2" fillId="7" borderId="0" xfId="1" applyNumberFormat="1" applyFont="1" applyFill="1" applyBorder="1"/>
    <xf numFmtId="164" fontId="2" fillId="0" borderId="0" xfId="0" applyNumberFormat="1" applyFont="1" applyFill="1" applyBorder="1"/>
    <xf numFmtId="0" fontId="7" fillId="0" borderId="0" xfId="0" applyFont="1" applyFill="1" applyBorder="1" applyAlignment="1">
      <alignment horizontal="left" indent="2"/>
    </xf>
    <xf numFmtId="164" fontId="8" fillId="3" borderId="0" xfId="0" applyNumberFormat="1" applyFont="1" applyFill="1" applyBorder="1"/>
    <xf numFmtId="165" fontId="6" fillId="3" borderId="0" xfId="1" applyNumberFormat="1" applyFont="1" applyFill="1" applyBorder="1"/>
    <xf numFmtId="165" fontId="6" fillId="3" borderId="0" xfId="0" applyNumberFormat="1" applyFont="1" applyFill="1" applyBorder="1"/>
    <xf numFmtId="165" fontId="2" fillId="7" borderId="0" xfId="1" applyNumberFormat="1" applyFont="1" applyFill="1" applyBorder="1"/>
    <xf numFmtId="43" fontId="2" fillId="7" borderId="0" xfId="1" applyNumberFormat="1" applyFont="1" applyFill="1" applyBorder="1"/>
    <xf numFmtId="9" fontId="2" fillId="3" borderId="0" xfId="2" applyFont="1" applyFill="1" applyBorder="1"/>
    <xf numFmtId="0" fontId="9" fillId="5" borderId="0" xfId="0" applyFont="1" applyFill="1" applyBorder="1" applyAlignment="1">
      <alignment horizontal="left" indent="1"/>
    </xf>
    <xf numFmtId="165" fontId="2" fillId="0" borderId="0" xfId="0" applyNumberFormat="1" applyFont="1" applyFill="1" applyBorder="1"/>
    <xf numFmtId="165" fontId="8" fillId="3" borderId="0" xfId="1" applyNumberFormat="1" applyFont="1" applyFill="1" applyBorder="1"/>
    <xf numFmtId="165" fontId="8" fillId="3" borderId="0" xfId="0" applyNumberFormat="1" applyFont="1" applyFill="1" applyBorder="1"/>
    <xf numFmtId="43" fontId="2" fillId="0" borderId="0" xfId="0" applyNumberFormat="1" applyFont="1" applyFill="1" applyBorder="1"/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0" fontId="26" fillId="0" borderId="0" xfId="3">
      <alignment horizontal="left" indent="1"/>
    </xf>
    <xf numFmtId="0" fontId="11" fillId="4" borderId="0" xfId="0" applyFont="1" applyFill="1"/>
    <xf numFmtId="0" fontId="2" fillId="0" borderId="2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9" borderId="3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164" fontId="3" fillId="3" borderId="13" xfId="1" applyNumberFormat="1" applyFont="1" applyFill="1" applyBorder="1"/>
    <xf numFmtId="164" fontId="3" fillId="3" borderId="14" xfId="1" applyNumberFormat="1" applyFont="1" applyFill="1" applyBorder="1"/>
    <xf numFmtId="0" fontId="3" fillId="9" borderId="1" xfId="0" applyFont="1" applyFill="1" applyBorder="1" applyAlignment="1">
      <alignment horizontal="center" vertical="center"/>
    </xf>
    <xf numFmtId="164" fontId="3" fillId="3" borderId="13" xfId="1" applyNumberFormat="1" applyFont="1" applyFill="1" applyBorder="1" applyAlignment="1">
      <alignment horizontal="center" vertical="center"/>
    </xf>
    <xf numFmtId="164" fontId="3" fillId="3" borderId="14" xfId="1" applyNumberFormat="1" applyFont="1" applyFill="1" applyBorder="1" applyAlignment="1">
      <alignment horizontal="center" vertical="center"/>
    </xf>
    <xf numFmtId="0" fontId="2" fillId="2" borderId="15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64" fontId="2" fillId="10" borderId="5" xfId="1" applyNumberFormat="1" applyFont="1" applyFill="1" applyBorder="1" applyAlignment="1">
      <alignment horizontal="center" vertical="center"/>
    </xf>
    <xf numFmtId="164" fontId="2" fillId="10" borderId="0" xfId="1" applyNumberFormat="1" applyFont="1" applyFill="1" applyBorder="1" applyAlignment="1">
      <alignment horizontal="center" vertical="center"/>
    </xf>
    <xf numFmtId="164" fontId="2" fillId="10" borderId="7" xfId="1" applyNumberFormat="1" applyFont="1" applyFill="1" applyBorder="1" applyAlignment="1">
      <alignment horizontal="center" vertical="center"/>
    </xf>
    <xf numFmtId="164" fontId="2" fillId="10" borderId="8" xfId="1" applyNumberFormat="1" applyFont="1" applyFill="1" applyBorder="1" applyAlignment="1">
      <alignment horizontal="center" vertical="center"/>
    </xf>
    <xf numFmtId="1" fontId="2" fillId="10" borderId="5" xfId="1" applyNumberFormat="1" applyFont="1" applyFill="1" applyBorder="1" applyAlignment="1">
      <alignment horizontal="center" vertical="center"/>
    </xf>
    <xf numFmtId="1" fontId="2" fillId="10" borderId="0" xfId="1" applyNumberFormat="1" applyFont="1" applyFill="1" applyBorder="1" applyAlignment="1">
      <alignment horizontal="center" vertical="center"/>
    </xf>
    <xf numFmtId="1" fontId="2" fillId="10" borderId="7" xfId="1" applyNumberFormat="1" applyFont="1" applyFill="1" applyBorder="1" applyAlignment="1">
      <alignment horizontal="center" vertical="center"/>
    </xf>
    <xf numFmtId="1" fontId="2" fillId="10" borderId="8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164" fontId="14" fillId="3" borderId="6" xfId="1" applyNumberFormat="1" applyFont="1" applyFill="1" applyBorder="1" applyAlignment="1">
      <alignment horizontal="center" vertical="center"/>
    </xf>
    <xf numFmtId="164" fontId="2" fillId="3" borderId="8" xfId="1" applyNumberFormat="1" applyFont="1" applyFill="1" applyBorder="1" applyAlignment="1">
      <alignment horizontal="center" vertical="center"/>
    </xf>
    <xf numFmtId="164" fontId="14" fillId="3" borderId="9" xfId="1" applyNumberFormat="1" applyFont="1" applyFill="1" applyBorder="1" applyAlignment="1">
      <alignment horizontal="center" vertical="center"/>
    </xf>
    <xf numFmtId="164" fontId="14" fillId="3" borderId="13" xfId="1" applyNumberFormat="1" applyFont="1" applyFill="1" applyBorder="1" applyAlignment="1">
      <alignment horizontal="center" vertical="center"/>
    </xf>
    <xf numFmtId="164" fontId="14" fillId="3" borderId="14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64" fontId="2" fillId="3" borderId="13" xfId="1" applyNumberFormat="1" applyFont="1" applyFill="1" applyBorder="1" applyAlignment="1">
      <alignment horizontal="center" vertical="center"/>
    </xf>
    <xf numFmtId="164" fontId="2" fillId="3" borderId="14" xfId="1" applyNumberFormat="1" applyFont="1" applyFill="1" applyBorder="1" applyAlignment="1">
      <alignment horizontal="center" vertical="center"/>
    </xf>
    <xf numFmtId="164" fontId="2" fillId="10" borderId="0" xfId="1" applyNumberFormat="1" applyFont="1" applyFill="1" applyBorder="1"/>
    <xf numFmtId="0" fontId="2" fillId="9" borderId="12" xfId="0" applyFont="1" applyFill="1" applyBorder="1" applyAlignment="1">
      <alignment horizontal="center" vertical="center"/>
    </xf>
    <xf numFmtId="9" fontId="2" fillId="3" borderId="6" xfId="2" applyFont="1" applyFill="1" applyBorder="1"/>
    <xf numFmtId="164" fontId="2" fillId="10" borderId="8" xfId="1" applyNumberFormat="1" applyFont="1" applyFill="1" applyBorder="1"/>
    <xf numFmtId="9" fontId="2" fillId="3" borderId="9" xfId="2" applyFont="1" applyFill="1" applyBorder="1"/>
    <xf numFmtId="9" fontId="2" fillId="3" borderId="0" xfId="2" applyFont="1" applyFill="1" applyBorder="1" applyAlignment="1">
      <alignment horizontal="center"/>
    </xf>
    <xf numFmtId="9" fontId="2" fillId="3" borderId="6" xfId="2" applyFont="1" applyFill="1" applyBorder="1" applyAlignment="1">
      <alignment horizontal="center"/>
    </xf>
    <xf numFmtId="9" fontId="2" fillId="3" borderId="8" xfId="2" applyFont="1" applyFill="1" applyBorder="1" applyAlignment="1">
      <alignment horizontal="center"/>
    </xf>
    <xf numFmtId="9" fontId="2" fillId="3" borderId="9" xfId="2" applyFont="1" applyFill="1" applyBorder="1" applyAlignment="1">
      <alignment horizontal="center"/>
    </xf>
    <xf numFmtId="164" fontId="2" fillId="11" borderId="0" xfId="0" applyNumberFormat="1" applyFont="1" applyFill="1" applyBorder="1"/>
    <xf numFmtId="164" fontId="2" fillId="11" borderId="8" xfId="0" applyNumberFormat="1" applyFont="1" applyFill="1" applyBorder="1"/>
    <xf numFmtId="164" fontId="2" fillId="10" borderId="6" xfId="1" applyNumberFormat="1" applyFont="1" applyFill="1" applyBorder="1" applyAlignment="1">
      <alignment horizontal="center" vertical="center"/>
    </xf>
    <xf numFmtId="164" fontId="2" fillId="10" borderId="9" xfId="1" applyNumberFormat="1" applyFont="1" applyFill="1" applyBorder="1" applyAlignment="1">
      <alignment horizontal="center" vertical="center"/>
    </xf>
    <xf numFmtId="167" fontId="2" fillId="3" borderId="13" xfId="2" applyNumberFormat="1" applyFont="1" applyFill="1" applyBorder="1" applyAlignment="1">
      <alignment horizontal="center" vertical="center"/>
    </xf>
    <xf numFmtId="167" fontId="2" fillId="3" borderId="14" xfId="2" applyNumberFormat="1" applyFont="1" applyFill="1" applyBorder="1" applyAlignment="1">
      <alignment horizontal="center" vertical="center"/>
    </xf>
    <xf numFmtId="167" fontId="2" fillId="3" borderId="15" xfId="2" applyNumberFormat="1" applyFont="1" applyFill="1" applyBorder="1" applyAlignment="1">
      <alignment horizontal="center" vertical="center"/>
    </xf>
    <xf numFmtId="164" fontId="2" fillId="10" borderId="13" xfId="1" applyNumberFormat="1" applyFont="1" applyFill="1" applyBorder="1" applyAlignment="1">
      <alignment horizontal="center" vertical="center"/>
    </xf>
    <xf numFmtId="164" fontId="2" fillId="10" borderId="14" xfId="1" applyNumberFormat="1" applyFont="1" applyFill="1" applyBorder="1" applyAlignment="1">
      <alignment horizontal="center" vertical="center"/>
    </xf>
    <xf numFmtId="9" fontId="2" fillId="0" borderId="0" xfId="2" applyFont="1" applyAlignment="1">
      <alignment horizontal="center" vertical="center"/>
    </xf>
    <xf numFmtId="9" fontId="2" fillId="9" borderId="12" xfId="2" applyFont="1" applyFill="1" applyBorder="1" applyAlignment="1">
      <alignment horizontal="center" vertical="center"/>
    </xf>
    <xf numFmtId="9" fontId="2" fillId="0" borderId="0" xfId="2" applyFont="1"/>
    <xf numFmtId="0" fontId="14" fillId="9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164" fontId="14" fillId="8" borderId="13" xfId="1" applyNumberFormat="1" applyFont="1" applyFill="1" applyBorder="1" applyAlignment="1">
      <alignment horizontal="center" vertical="center"/>
    </xf>
    <xf numFmtId="164" fontId="2" fillId="8" borderId="13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164" fontId="2" fillId="3" borderId="6" xfId="1" applyNumberFormat="1" applyFont="1" applyFill="1" applyBorder="1" applyAlignment="1">
      <alignment horizontal="center" vertical="center"/>
    </xf>
    <xf numFmtId="164" fontId="14" fillId="3" borderId="12" xfId="1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4" fontId="3" fillId="3" borderId="15" xfId="1" applyNumberFormat="1" applyFont="1" applyFill="1" applyBorder="1"/>
    <xf numFmtId="164" fontId="2" fillId="3" borderId="15" xfId="1" applyNumberFormat="1" applyFont="1" applyFill="1" applyBorder="1"/>
    <xf numFmtId="164" fontId="2" fillId="3" borderId="13" xfId="1" applyNumberFormat="1" applyFont="1" applyFill="1" applyBorder="1"/>
    <xf numFmtId="164" fontId="2" fillId="3" borderId="14" xfId="1" applyNumberFormat="1" applyFont="1" applyFill="1" applyBorder="1"/>
    <xf numFmtId="0" fontId="16" fillId="0" borderId="0" xfId="0" applyFont="1"/>
    <xf numFmtId="0" fontId="2" fillId="9" borderId="0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164" fontId="2" fillId="10" borderId="3" xfId="1" applyNumberFormat="1" applyFont="1" applyFill="1" applyBorder="1"/>
    <xf numFmtId="0" fontId="2" fillId="9" borderId="15" xfId="0" applyFont="1" applyFill="1" applyBorder="1" applyAlignment="1">
      <alignment horizontal="center" vertical="center"/>
    </xf>
    <xf numFmtId="0" fontId="2" fillId="0" borderId="14" xfId="0" applyFont="1" applyFill="1" applyBorder="1"/>
    <xf numFmtId="0" fontId="14" fillId="0" borderId="10" xfId="0" applyFont="1" applyFill="1" applyBorder="1" applyAlignment="1">
      <alignment horizontal="center"/>
    </xf>
    <xf numFmtId="164" fontId="3" fillId="3" borderId="12" xfId="1" applyNumberFormat="1" applyFont="1" applyFill="1" applyBorder="1"/>
    <xf numFmtId="164" fontId="3" fillId="3" borderId="10" xfId="0" applyNumberFormat="1" applyFont="1" applyFill="1" applyBorder="1"/>
    <xf numFmtId="164" fontId="3" fillId="3" borderId="11" xfId="0" applyNumberFormat="1" applyFont="1" applyFill="1" applyBorder="1"/>
    <xf numFmtId="164" fontId="3" fillId="3" borderId="12" xfId="0" applyNumberFormat="1" applyFont="1" applyFill="1" applyBorder="1"/>
    <xf numFmtId="9" fontId="3" fillId="3" borderId="13" xfId="2" applyFont="1" applyFill="1" applyBorder="1"/>
    <xf numFmtId="0" fontId="2" fillId="0" borderId="3" xfId="0" applyFont="1" applyFill="1" applyBorder="1" applyAlignment="1">
      <alignment horizontal="center" vertical="center"/>
    </xf>
    <xf numFmtId="167" fontId="2" fillId="3" borderId="3" xfId="2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9" fontId="3" fillId="3" borderId="4" xfId="2" applyNumberFormat="1" applyFont="1" applyFill="1" applyBorder="1"/>
    <xf numFmtId="9" fontId="3" fillId="3" borderId="6" xfId="2" applyNumberFormat="1" applyFont="1" applyFill="1" applyBorder="1"/>
    <xf numFmtId="9" fontId="3" fillId="3" borderId="9" xfId="2" applyNumberFormat="1" applyFont="1" applyFill="1" applyBorder="1"/>
    <xf numFmtId="167" fontId="2" fillId="3" borderId="0" xfId="2" applyNumberFormat="1" applyFont="1" applyFill="1" applyBorder="1"/>
    <xf numFmtId="167" fontId="2" fillId="3" borderId="2" xfId="2" applyNumberFormat="1" applyFont="1" applyFill="1" applyBorder="1"/>
    <xf numFmtId="167" fontId="2" fillId="3" borderId="4" xfId="2" applyNumberFormat="1" applyFont="1" applyFill="1" applyBorder="1"/>
    <xf numFmtId="167" fontId="2" fillId="3" borderId="5" xfId="2" applyNumberFormat="1" applyFont="1" applyFill="1" applyBorder="1"/>
    <xf numFmtId="167" fontId="2" fillId="3" borderId="6" xfId="2" applyNumberFormat="1" applyFont="1" applyFill="1" applyBorder="1"/>
    <xf numFmtId="167" fontId="2" fillId="3" borderId="9" xfId="2" applyNumberFormat="1" applyFont="1" applyFill="1" applyBorder="1"/>
    <xf numFmtId="167" fontId="2" fillId="3" borderId="10" xfId="2" applyNumberFormat="1" applyFont="1" applyFill="1" applyBorder="1"/>
    <xf numFmtId="167" fontId="2" fillId="3" borderId="11" xfId="2" applyNumberFormat="1" applyFont="1" applyFill="1" applyBorder="1"/>
    <xf numFmtId="167" fontId="2" fillId="3" borderId="12" xfId="2" applyNumberFormat="1" applyFont="1" applyFill="1" applyBorder="1"/>
    <xf numFmtId="9" fontId="3" fillId="3" borderId="12" xfId="2" applyFont="1" applyFill="1" applyBorder="1"/>
    <xf numFmtId="0" fontId="2" fillId="0" borderId="2" xfId="0" applyFont="1" applyBorder="1"/>
    <xf numFmtId="1" fontId="2" fillId="10" borderId="5" xfId="0" applyNumberFormat="1" applyFont="1" applyFill="1" applyBorder="1"/>
    <xf numFmtId="166" fontId="2" fillId="10" borderId="0" xfId="0" applyNumberFormat="1" applyFont="1" applyFill="1" applyBorder="1"/>
    <xf numFmtId="1" fontId="2" fillId="10" borderId="2" xfId="0" applyNumberFormat="1" applyFont="1" applyFill="1" applyBorder="1"/>
    <xf numFmtId="166" fontId="2" fillId="10" borderId="3" xfId="0" applyNumberFormat="1" applyFont="1" applyFill="1" applyBorder="1"/>
    <xf numFmtId="9" fontId="2" fillId="3" borderId="4" xfId="2" applyFont="1" applyFill="1" applyBorder="1"/>
    <xf numFmtId="0" fontId="2" fillId="9" borderId="2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17" fillId="0" borderId="13" xfId="0" applyFont="1" applyFill="1" applyBorder="1"/>
    <xf numFmtId="1" fontId="3" fillId="10" borderId="10" xfId="0" applyNumberFormat="1" applyFont="1" applyFill="1" applyBorder="1"/>
    <xf numFmtId="166" fontId="3" fillId="10" borderId="11" xfId="0" applyNumberFormat="1" applyFont="1" applyFill="1" applyBorder="1"/>
    <xf numFmtId="0" fontId="19" fillId="0" borderId="1" xfId="0" applyFont="1" applyFill="1" applyBorder="1"/>
    <xf numFmtId="9" fontId="14" fillId="3" borderId="12" xfId="2" applyFont="1" applyFill="1" applyBorder="1"/>
    <xf numFmtId="1" fontId="14" fillId="3" borderId="13" xfId="1" applyNumberFormat="1" applyFont="1" applyFill="1" applyBorder="1" applyAlignment="1">
      <alignment horizontal="center" vertical="center"/>
    </xf>
    <xf numFmtId="1" fontId="14" fillId="3" borderId="14" xfId="1" applyNumberFormat="1" applyFont="1" applyFill="1" applyBorder="1" applyAlignment="1">
      <alignment horizontal="center" vertical="center"/>
    </xf>
    <xf numFmtId="164" fontId="2" fillId="11" borderId="5" xfId="1" applyNumberFormat="1" applyFont="1" applyFill="1" applyBorder="1"/>
    <xf numFmtId="164" fontId="2" fillId="11" borderId="7" xfId="1" applyNumberFormat="1" applyFont="1" applyFill="1" applyBorder="1"/>
    <xf numFmtId="164" fontId="2" fillId="3" borderId="5" xfId="1" applyNumberFormat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4" fontId="2" fillId="3" borderId="4" xfId="1" applyNumberFormat="1" applyFont="1" applyFill="1" applyBorder="1" applyAlignment="1">
      <alignment horizontal="center" vertical="center"/>
    </xf>
    <xf numFmtId="164" fontId="2" fillId="3" borderId="7" xfId="1" applyNumberFormat="1" applyFont="1" applyFill="1" applyBorder="1" applyAlignment="1">
      <alignment horizontal="center" vertical="center"/>
    </xf>
    <xf numFmtId="164" fontId="2" fillId="3" borderId="9" xfId="1" applyNumberFormat="1" applyFont="1" applyFill="1" applyBorder="1" applyAlignment="1">
      <alignment horizontal="center" vertical="center"/>
    </xf>
    <xf numFmtId="164" fontId="2" fillId="0" borderId="0" xfId="1" applyNumberFormat="1" applyFont="1"/>
    <xf numFmtId="43" fontId="2" fillId="3" borderId="3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7" xfId="0" applyFont="1" applyFill="1" applyBorder="1"/>
    <xf numFmtId="0" fontId="2" fillId="0" borderId="8" xfId="0" applyFont="1" applyBorder="1"/>
    <xf numFmtId="164" fontId="2" fillId="3" borderId="8" xfId="1" applyNumberFormat="1" applyFont="1" applyFill="1" applyBorder="1"/>
    <xf numFmtId="164" fontId="2" fillId="3" borderId="5" xfId="1" applyNumberFormat="1" applyFont="1" applyFill="1" applyBorder="1"/>
    <xf numFmtId="164" fontId="2" fillId="3" borderId="7" xfId="1" applyNumberFormat="1" applyFont="1" applyFill="1" applyBorder="1"/>
    <xf numFmtId="164" fontId="2" fillId="10" borderId="2" xfId="1" applyNumberFormat="1" applyFont="1" applyFill="1" applyBorder="1"/>
    <xf numFmtId="164" fontId="2" fillId="10" borderId="5" xfId="1" applyNumberFormat="1" applyFont="1" applyFill="1" applyBorder="1"/>
    <xf numFmtId="164" fontId="2" fillId="10" borderId="7" xfId="1" applyNumberFormat="1" applyFont="1" applyFill="1" applyBorder="1"/>
    <xf numFmtId="0" fontId="2" fillId="2" borderId="2" xfId="0" applyFont="1" applyFill="1" applyBorder="1"/>
    <xf numFmtId="164" fontId="2" fillId="3" borderId="3" xfId="1" applyNumberFormat="1" applyFont="1" applyFill="1" applyBorder="1"/>
    <xf numFmtId="164" fontId="2" fillId="12" borderId="11" xfId="1" applyNumberFormat="1" applyFont="1" applyFill="1" applyBorder="1"/>
    <xf numFmtId="9" fontId="2" fillId="3" borderId="15" xfId="2" applyFont="1" applyFill="1" applyBorder="1"/>
    <xf numFmtId="9" fontId="2" fillId="3" borderId="13" xfId="2" applyFont="1" applyFill="1" applyBorder="1"/>
    <xf numFmtId="9" fontId="2" fillId="3" borderId="14" xfId="2" applyFont="1" applyFill="1" applyBorder="1"/>
    <xf numFmtId="164" fontId="3" fillId="3" borderId="6" xfId="0" applyNumberFormat="1" applyFont="1" applyFill="1" applyBorder="1"/>
    <xf numFmtId="164" fontId="3" fillId="3" borderId="9" xfId="0" applyNumberFormat="1" applyFont="1" applyFill="1" applyBorder="1"/>
    <xf numFmtId="164" fontId="3" fillId="3" borderId="13" xfId="0" applyNumberFormat="1" applyFont="1" applyFill="1" applyBorder="1"/>
    <xf numFmtId="164" fontId="3" fillId="3" borderId="14" xfId="0" applyNumberFormat="1" applyFont="1" applyFill="1" applyBorder="1"/>
    <xf numFmtId="164" fontId="3" fillId="3" borderId="13" xfId="0" applyNumberFormat="1" applyFont="1" applyFill="1" applyBorder="1" applyAlignment="1">
      <alignment horizontal="center" vertical="center"/>
    </xf>
    <xf numFmtId="164" fontId="3" fillId="3" borderId="14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0" fillId="0" borderId="2" xfId="0" applyBorder="1"/>
    <xf numFmtId="164" fontId="2" fillId="3" borderId="6" xfId="1" applyNumberFormat="1" applyFont="1" applyFill="1" applyBorder="1"/>
    <xf numFmtId="164" fontId="2" fillId="3" borderId="9" xfId="1" applyNumberFormat="1" applyFont="1" applyFill="1" applyBorder="1"/>
    <xf numFmtId="164" fontId="2" fillId="10" borderId="6" xfId="1" applyNumberFormat="1" applyFont="1" applyFill="1" applyBorder="1"/>
    <xf numFmtId="164" fontId="2" fillId="10" borderId="9" xfId="1" applyNumberFormat="1" applyFont="1" applyFill="1" applyBorder="1"/>
    <xf numFmtId="164" fontId="2" fillId="3" borderId="4" xfId="1" applyNumberFormat="1" applyFont="1" applyFill="1" applyBorder="1"/>
    <xf numFmtId="164" fontId="2" fillId="3" borderId="2" xfId="1" applyNumberFormat="1" applyFont="1" applyFill="1" applyBorder="1"/>
    <xf numFmtId="9" fontId="14" fillId="9" borderId="1" xfId="2" applyFont="1" applyFill="1" applyBorder="1" applyAlignment="1">
      <alignment horizontal="center" vertical="center"/>
    </xf>
    <xf numFmtId="9" fontId="14" fillId="3" borderId="13" xfId="2" applyFont="1" applyFill="1" applyBorder="1" applyAlignment="1">
      <alignment horizontal="center" vertical="center"/>
    </xf>
    <xf numFmtId="9" fontId="14" fillId="3" borderId="14" xfId="2" applyFont="1" applyFill="1" applyBorder="1" applyAlignment="1">
      <alignment horizontal="center" vertical="center"/>
    </xf>
    <xf numFmtId="0" fontId="2" fillId="0" borderId="1" xfId="0" applyFont="1" applyFill="1" applyBorder="1"/>
    <xf numFmtId="165" fontId="3" fillId="3" borderId="6" xfId="0" applyNumberFormat="1" applyFont="1" applyFill="1" applyBorder="1"/>
    <xf numFmtId="43" fontId="2" fillId="3" borderId="4" xfId="1" applyFont="1" applyFill="1" applyBorder="1"/>
    <xf numFmtId="43" fontId="2" fillId="3" borderId="6" xfId="1" applyFont="1" applyFill="1" applyBorder="1"/>
    <xf numFmtId="43" fontId="2" fillId="3" borderId="9" xfId="1" applyFont="1" applyFill="1" applyBorder="1"/>
    <xf numFmtId="43" fontId="2" fillId="10" borderId="2" xfId="1" applyFont="1" applyFill="1" applyBorder="1"/>
    <xf numFmtId="43" fontId="2" fillId="10" borderId="3" xfId="1" applyFont="1" applyFill="1" applyBorder="1"/>
    <xf numFmtId="43" fontId="2" fillId="10" borderId="4" xfId="1" applyFont="1" applyFill="1" applyBorder="1"/>
    <xf numFmtId="43" fontId="2" fillId="10" borderId="5" xfId="1" applyFont="1" applyFill="1" applyBorder="1"/>
    <xf numFmtId="43" fontId="2" fillId="10" borderId="0" xfId="1" applyFont="1" applyFill="1" applyBorder="1"/>
    <xf numFmtId="43" fontId="2" fillId="10" borderId="6" xfId="1" applyFont="1" applyFill="1" applyBorder="1"/>
    <xf numFmtId="43" fontId="2" fillId="10" borderId="7" xfId="1" applyFont="1" applyFill="1" applyBorder="1"/>
    <xf numFmtId="43" fontId="2" fillId="10" borderId="8" xfId="1" applyFont="1" applyFill="1" applyBorder="1"/>
    <xf numFmtId="43" fontId="2" fillId="10" borderId="9" xfId="1" applyFont="1" applyFill="1" applyBorder="1"/>
    <xf numFmtId="165" fontId="2" fillId="10" borderId="2" xfId="1" applyNumberFormat="1" applyFont="1" applyFill="1" applyBorder="1"/>
    <xf numFmtId="165" fontId="2" fillId="10" borderId="3" xfId="1" applyNumberFormat="1" applyFont="1" applyFill="1" applyBorder="1"/>
    <xf numFmtId="165" fontId="2" fillId="10" borderId="5" xfId="1" applyNumberFormat="1" applyFont="1" applyFill="1" applyBorder="1"/>
    <xf numFmtId="165" fontId="2" fillId="10" borderId="0" xfId="1" applyNumberFormat="1" applyFont="1" applyFill="1" applyBorder="1"/>
    <xf numFmtId="165" fontId="2" fillId="10" borderId="6" xfId="1" applyNumberFormat="1" applyFont="1" applyFill="1" applyBorder="1"/>
    <xf numFmtId="165" fontId="2" fillId="10" borderId="7" xfId="1" applyNumberFormat="1" applyFont="1" applyFill="1" applyBorder="1"/>
    <xf numFmtId="165" fontId="2" fillId="10" borderId="8" xfId="1" applyNumberFormat="1" applyFont="1" applyFill="1" applyBorder="1"/>
    <xf numFmtId="165" fontId="2" fillId="10" borderId="9" xfId="1" applyNumberFormat="1" applyFont="1" applyFill="1" applyBorder="1"/>
    <xf numFmtId="164" fontId="2" fillId="10" borderId="2" xfId="0" applyNumberFormat="1" applyFont="1" applyFill="1" applyBorder="1"/>
    <xf numFmtId="164" fontId="2" fillId="10" borderId="4" xfId="0" applyNumberFormat="1" applyFont="1" applyFill="1" applyBorder="1"/>
    <xf numFmtId="164" fontId="2" fillId="10" borderId="5" xfId="0" applyNumberFormat="1" applyFont="1" applyFill="1" applyBorder="1"/>
    <xf numFmtId="164" fontId="2" fillId="10" borderId="6" xfId="0" applyNumberFormat="1" applyFont="1" applyFill="1" applyBorder="1"/>
    <xf numFmtId="164" fontId="2" fillId="10" borderId="7" xfId="0" applyNumberFormat="1" applyFont="1" applyFill="1" applyBorder="1"/>
    <xf numFmtId="164" fontId="2" fillId="10" borderId="9" xfId="0" applyNumberFormat="1" applyFont="1" applyFill="1" applyBorder="1"/>
    <xf numFmtId="164" fontId="2" fillId="10" borderId="3" xfId="0" applyNumberFormat="1" applyFont="1" applyFill="1" applyBorder="1"/>
    <xf numFmtId="164" fontId="2" fillId="10" borderId="0" xfId="0" applyNumberFormat="1" applyFont="1" applyFill="1" applyBorder="1"/>
    <xf numFmtId="164" fontId="2" fillId="10" borderId="8" xfId="0" applyNumberFormat="1" applyFont="1" applyFill="1" applyBorder="1"/>
    <xf numFmtId="9" fontId="3" fillId="3" borderId="14" xfId="2" applyFont="1" applyFill="1" applyBorder="1"/>
    <xf numFmtId="0" fontId="2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13" borderId="13" xfId="0" applyFont="1" applyFill="1" applyBorder="1" applyAlignment="1">
      <alignment horizontal="left" vertical="center"/>
    </xf>
    <xf numFmtId="0" fontId="14" fillId="13" borderId="1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165" fontId="2" fillId="3" borderId="10" xfId="1" applyNumberFormat="1" applyFont="1" applyFill="1" applyBorder="1"/>
    <xf numFmtId="165" fontId="2" fillId="3" borderId="11" xfId="1" applyNumberFormat="1" applyFont="1" applyFill="1" applyBorder="1"/>
    <xf numFmtId="165" fontId="2" fillId="3" borderId="12" xfId="1" applyNumberFormat="1" applyFont="1" applyFill="1" applyBorder="1"/>
    <xf numFmtId="0" fontId="2" fillId="3" borderId="6" xfId="0" applyFont="1" applyFill="1" applyBorder="1"/>
    <xf numFmtId="0" fontId="2" fillId="3" borderId="9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3" fontId="2" fillId="0" borderId="0" xfId="1" applyFont="1"/>
    <xf numFmtId="43" fontId="2" fillId="9" borderId="12" xfId="1" applyFont="1" applyFill="1" applyBorder="1" applyAlignment="1">
      <alignment horizontal="center" vertical="center"/>
    </xf>
    <xf numFmtId="164" fontId="2" fillId="9" borderId="1" xfId="1" applyNumberFormat="1" applyFont="1" applyFill="1" applyBorder="1" applyAlignment="1">
      <alignment horizontal="center" vertical="center"/>
    </xf>
    <xf numFmtId="0" fontId="26" fillId="0" borderId="0" xfId="3" applyBorder="1">
      <alignment horizontal="left" indent="1"/>
    </xf>
    <xf numFmtId="0" fontId="21" fillId="4" borderId="0" xfId="0" applyFont="1" applyFill="1"/>
    <xf numFmtId="0" fontId="22" fillId="4" borderId="0" xfId="0" applyFont="1" applyFill="1"/>
    <xf numFmtId="0" fontId="23" fillId="4" borderId="0" xfId="0" applyFont="1" applyFill="1"/>
    <xf numFmtId="0" fontId="25" fillId="4" borderId="0" xfId="3" applyFont="1" applyFill="1">
      <alignment horizontal="left" indent="1"/>
    </xf>
    <xf numFmtId="0" fontId="24" fillId="4" borderId="0" xfId="0" applyFont="1" applyFill="1" applyAlignment="1">
      <alignment vertical="top"/>
    </xf>
    <xf numFmtId="0" fontId="4" fillId="6" borderId="0" xfId="0" applyFont="1" applyFill="1" applyBorder="1" applyAlignment="1">
      <alignment vertical="top" wrapText="1"/>
    </xf>
    <xf numFmtId="0" fontId="15" fillId="0" borderId="0" xfId="0" applyFont="1" applyFill="1"/>
    <xf numFmtId="0" fontId="26" fillId="0" borderId="0" xfId="3" applyFill="1" applyBorder="1">
      <alignment horizontal="left" indent="1"/>
    </xf>
    <xf numFmtId="168" fontId="2" fillId="0" borderId="0" xfId="0" applyNumberFormat="1" applyFont="1"/>
    <xf numFmtId="165" fontId="2" fillId="10" borderId="4" xfId="1" applyNumberFormat="1" applyFont="1" applyFill="1" applyBorder="1"/>
    <xf numFmtId="167" fontId="17" fillId="3" borderId="6" xfId="2" applyNumberFormat="1" applyFont="1" applyFill="1" applyBorder="1" applyAlignment="1">
      <alignment horizontal="center" vertical="center"/>
    </xf>
    <xf numFmtId="9" fontId="19" fillId="3" borderId="12" xfId="2" applyFont="1" applyFill="1" applyBorder="1" applyAlignment="1">
      <alignment horizontal="center" vertical="center"/>
    </xf>
    <xf numFmtId="164" fontId="3" fillId="3" borderId="8" xfId="0" applyNumberFormat="1" applyFont="1" applyFill="1" applyBorder="1"/>
    <xf numFmtId="0" fontId="9" fillId="5" borderId="0" xfId="0" applyFont="1" applyFill="1" applyBorder="1" applyAlignment="1">
      <alignment horizontal="left"/>
    </xf>
    <xf numFmtId="0" fontId="2" fillId="9" borderId="1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Continuous" vertical="center"/>
    </xf>
    <xf numFmtId="0" fontId="27" fillId="5" borderId="0" xfId="0" applyFont="1" applyFill="1" applyAlignment="1">
      <alignment horizontal="left"/>
    </xf>
    <xf numFmtId="0" fontId="2" fillId="9" borderId="2" xfId="0" applyFont="1" applyFill="1" applyBorder="1" applyAlignment="1">
      <alignment horizontal="left" vertical="center"/>
    </xf>
    <xf numFmtId="0" fontId="2" fillId="9" borderId="1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9" borderId="1" xfId="0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</cellXfs>
  <cellStyles count="4">
    <cellStyle name="Comma" xfId="1" builtinId="3"/>
    <cellStyle name="Hyperlink" xfId="3" builtinId="8" customBuiltin="1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723900</xdr:colOff>
      <xdr:row>1</xdr:row>
      <xdr:rowOff>114300</xdr:rowOff>
    </xdr:from>
    <xdr:to>
      <xdr:col>2</xdr:col>
      <xdr:colOff>228986</xdr:colOff>
      <xdr:row>3</xdr:row>
      <xdr:rowOff>427900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492C75-019A-A24C-A019-252B149D8B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317500"/>
          <a:ext cx="1283086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9BEA5-E8E9-6E44-BF9A-2F6F29BDC1EF}">
  <sheetPr codeName="Sheet1"/>
  <dimension ref="B3:K49"/>
  <sheetViews>
    <sheetView topLeftCell="A2" workbookViewId="0">
      <selection activeCell="D4" sqref="D4:F5"/>
    </sheetView>
  </sheetViews>
  <sheetFormatPr baseColWidth="10" defaultRowHeight="16" x14ac:dyDescent="0.2"/>
  <cols>
    <col min="1" max="5" width="11.6640625" style="24" customWidth="1"/>
    <col min="6" max="6" width="18" style="24" customWidth="1"/>
    <col min="7" max="26" width="11.6640625" style="24" customWidth="1"/>
    <col min="27" max="16384" width="10.83203125" style="24"/>
  </cols>
  <sheetData>
    <row r="3" spans="2:11" x14ac:dyDescent="0.2">
      <c r="C3" s="240"/>
      <c r="E3" s="240"/>
    </row>
    <row r="4" spans="2:11" ht="34" x14ac:dyDescent="0.2">
      <c r="C4" s="240"/>
      <c r="D4" s="244" t="s">
        <v>183</v>
      </c>
      <c r="E4" s="240"/>
      <c r="F4" s="240"/>
      <c r="G4" s="240"/>
      <c r="H4" s="240"/>
      <c r="I4" s="240"/>
      <c r="J4" s="240"/>
      <c r="K4" s="240"/>
    </row>
    <row r="5" spans="2:11" ht="26" x14ac:dyDescent="0.3">
      <c r="B5" s="241" t="s">
        <v>170</v>
      </c>
      <c r="D5" s="242" t="s">
        <v>184</v>
      </c>
      <c r="E5" s="240"/>
      <c r="F5" s="240"/>
      <c r="G5" s="240"/>
      <c r="H5" s="240"/>
      <c r="I5" s="240"/>
      <c r="J5" s="240"/>
      <c r="K5" s="240"/>
    </row>
    <row r="6" spans="2:11" x14ac:dyDescent="0.2">
      <c r="D6" s="240"/>
      <c r="E6" s="240"/>
      <c r="G6" s="240"/>
      <c r="H6" s="240"/>
      <c r="I6" s="240"/>
      <c r="J6" s="240"/>
      <c r="K6" s="240"/>
    </row>
    <row r="7" spans="2:11" x14ac:dyDescent="0.2">
      <c r="C7" s="240"/>
      <c r="E7" s="240"/>
      <c r="G7" s="240"/>
      <c r="H7" s="240"/>
      <c r="I7" s="240"/>
      <c r="J7" s="240"/>
      <c r="K7" s="240"/>
    </row>
    <row r="8" spans="2:11" ht="17" customHeight="1" x14ac:dyDescent="0.2">
      <c r="E8" s="24">
        <v>1</v>
      </c>
      <c r="F8" s="243" t="s">
        <v>24</v>
      </c>
    </row>
    <row r="9" spans="2:11" ht="17" customHeight="1" x14ac:dyDescent="0.2">
      <c r="E9" s="24">
        <v>2</v>
      </c>
      <c r="F9" s="243" t="s">
        <v>0</v>
      </c>
    </row>
    <row r="10" spans="2:11" ht="17" customHeight="1" x14ac:dyDescent="0.2">
      <c r="E10" s="24">
        <v>3</v>
      </c>
      <c r="F10" s="243" t="s">
        <v>171</v>
      </c>
    </row>
    <row r="11" spans="2:11" ht="17" customHeight="1" x14ac:dyDescent="0.2">
      <c r="E11" s="24">
        <v>4</v>
      </c>
      <c r="F11" s="243" t="s">
        <v>26</v>
      </c>
    </row>
    <row r="12" spans="2:11" ht="17" customHeight="1" x14ac:dyDescent="0.2">
      <c r="E12" s="24">
        <v>5</v>
      </c>
      <c r="F12" s="243" t="s">
        <v>172</v>
      </c>
    </row>
    <row r="13" spans="2:11" ht="17" customHeight="1" x14ac:dyDescent="0.2">
      <c r="E13" s="24">
        <v>6</v>
      </c>
      <c r="F13" s="243" t="s">
        <v>173</v>
      </c>
    </row>
    <row r="14" spans="2:11" ht="17" customHeight="1" x14ac:dyDescent="0.2">
      <c r="E14" s="24">
        <v>7</v>
      </c>
      <c r="F14" s="243" t="s">
        <v>228</v>
      </c>
    </row>
    <row r="15" spans="2:11" ht="17" customHeight="1" x14ac:dyDescent="0.2">
      <c r="E15" s="24">
        <v>8</v>
      </c>
      <c r="F15" s="243" t="s">
        <v>175</v>
      </c>
    </row>
    <row r="16" spans="2:11" ht="17" customHeight="1" x14ac:dyDescent="0.2">
      <c r="E16" s="24">
        <v>9</v>
      </c>
      <c r="F16" s="243" t="s">
        <v>229</v>
      </c>
    </row>
    <row r="17" spans="5:6" ht="17" customHeight="1" x14ac:dyDescent="0.2">
      <c r="E17" s="24">
        <v>10</v>
      </c>
      <c r="F17" s="243" t="s">
        <v>230</v>
      </c>
    </row>
    <row r="18" spans="5:6" ht="17" customHeight="1" x14ac:dyDescent="0.2">
      <c r="E18" s="24">
        <v>11</v>
      </c>
      <c r="F18" s="243" t="s">
        <v>231</v>
      </c>
    </row>
    <row r="19" spans="5:6" ht="17" customHeight="1" x14ac:dyDescent="0.2">
      <c r="E19" s="24">
        <v>12</v>
      </c>
      <c r="F19" s="243" t="s">
        <v>174</v>
      </c>
    </row>
    <row r="20" spans="5:6" ht="17" customHeight="1" x14ac:dyDescent="0.2">
      <c r="E20" s="24">
        <v>13</v>
      </c>
      <c r="F20" s="243" t="s">
        <v>176</v>
      </c>
    </row>
    <row r="21" spans="5:6" ht="17" customHeight="1" x14ac:dyDescent="0.2">
      <c r="E21" s="24">
        <v>14</v>
      </c>
      <c r="F21" s="243" t="s">
        <v>177</v>
      </c>
    </row>
    <row r="22" spans="5:6" ht="17" customHeight="1" x14ac:dyDescent="0.2">
      <c r="E22" s="24">
        <v>15</v>
      </c>
      <c r="F22" s="243" t="s">
        <v>178</v>
      </c>
    </row>
    <row r="23" spans="5:6" ht="17" customHeight="1" x14ac:dyDescent="0.2">
      <c r="E23" s="24">
        <v>16</v>
      </c>
      <c r="F23" s="243" t="s">
        <v>180</v>
      </c>
    </row>
    <row r="24" spans="5:6" ht="17" customHeight="1" x14ac:dyDescent="0.2">
      <c r="E24" s="24">
        <v>17</v>
      </c>
      <c r="F24" s="243" t="s">
        <v>232</v>
      </c>
    </row>
    <row r="25" spans="5:6" ht="17" customHeight="1" x14ac:dyDescent="0.2">
      <c r="E25" s="24">
        <v>18</v>
      </c>
      <c r="F25" s="243" t="s">
        <v>233</v>
      </c>
    </row>
    <row r="26" spans="5:6" ht="17" customHeight="1" x14ac:dyDescent="0.2">
      <c r="E26" s="24">
        <v>19</v>
      </c>
      <c r="F26" s="243" t="s">
        <v>182</v>
      </c>
    </row>
    <row r="27" spans="5:6" ht="17" customHeight="1" x14ac:dyDescent="0.2">
      <c r="E27" s="24">
        <v>20</v>
      </c>
      <c r="F27" s="243" t="s">
        <v>234</v>
      </c>
    </row>
    <row r="28" spans="5:6" ht="17" customHeight="1" x14ac:dyDescent="0.2">
      <c r="E28" s="24">
        <v>21</v>
      </c>
      <c r="F28" s="243" t="s">
        <v>179</v>
      </c>
    </row>
    <row r="29" spans="5:6" ht="17" customHeight="1" x14ac:dyDescent="0.2">
      <c r="E29" s="24">
        <v>22</v>
      </c>
      <c r="F29" s="243" t="s">
        <v>6</v>
      </c>
    </row>
    <row r="30" spans="5:6" ht="17" customHeight="1" x14ac:dyDescent="0.2">
      <c r="E30" s="24">
        <v>23</v>
      </c>
      <c r="F30" s="243" t="s">
        <v>235</v>
      </c>
    </row>
    <row r="31" spans="5:6" ht="17" customHeight="1" x14ac:dyDescent="0.2">
      <c r="E31" s="24">
        <v>24</v>
      </c>
      <c r="F31" s="243" t="s">
        <v>14</v>
      </c>
    </row>
    <row r="32" spans="5:6" ht="17" customHeight="1" x14ac:dyDescent="0.2">
      <c r="E32" s="24">
        <v>25</v>
      </c>
      <c r="F32" s="243" t="s">
        <v>236</v>
      </c>
    </row>
    <row r="33" spans="5:6" ht="17" customHeight="1" x14ac:dyDescent="0.2">
      <c r="E33" s="24">
        <v>26</v>
      </c>
      <c r="F33" s="243" t="s">
        <v>237</v>
      </c>
    </row>
    <row r="34" spans="5:6" ht="17" customHeight="1" x14ac:dyDescent="0.2">
      <c r="E34" s="24">
        <v>27</v>
      </c>
      <c r="F34" s="243" t="s">
        <v>238</v>
      </c>
    </row>
    <row r="35" spans="5:6" x14ac:dyDescent="0.2">
      <c r="F35" s="243"/>
    </row>
    <row r="36" spans="5:6" x14ac:dyDescent="0.2">
      <c r="F36" s="243"/>
    </row>
    <row r="37" spans="5:6" ht="22" customHeight="1" x14ac:dyDescent="0.2">
      <c r="F37" s="243"/>
    </row>
    <row r="38" spans="5:6" ht="21" customHeight="1" x14ac:dyDescent="0.2"/>
    <row r="39" spans="5:6" ht="21" customHeight="1" x14ac:dyDescent="0.2"/>
    <row r="40" spans="5:6" ht="21" customHeight="1" x14ac:dyDescent="0.2"/>
    <row r="41" spans="5:6" ht="21" customHeight="1" x14ac:dyDescent="0.2"/>
    <row r="42" spans="5:6" ht="21" customHeight="1" x14ac:dyDescent="0.2"/>
    <row r="43" spans="5:6" ht="21" customHeight="1" x14ac:dyDescent="0.2"/>
    <row r="44" spans="5:6" ht="21" customHeight="1" x14ac:dyDescent="0.2"/>
    <row r="45" spans="5:6" ht="21" customHeight="1" x14ac:dyDescent="0.2"/>
    <row r="46" spans="5:6" ht="21" customHeight="1" x14ac:dyDescent="0.2"/>
    <row r="47" spans="5:6" ht="21" customHeight="1" x14ac:dyDescent="0.2"/>
    <row r="48" spans="5:6" ht="21" customHeight="1" x14ac:dyDescent="0.2"/>
    <row r="49" ht="21" customHeight="1" x14ac:dyDescent="0.2"/>
  </sheetData>
  <phoneticPr fontId="10" type="noConversion"/>
  <hyperlinks>
    <hyperlink ref="F8" location="'Summary'!A1" display="Summary" xr:uid="{81F7A336-32CF-F54F-9AF6-7C8603B0A19E}"/>
    <hyperlink ref="F9" location="'Production'!A1" display="Production" xr:uid="{BA14FA5E-B18B-7B45-9866-968362129726}"/>
    <hyperlink ref="F10" location="'Total Al Consumption'!A1" display="Total Al Consumption" xr:uid="{6475A2C5-CB98-9241-B7C2-CC7B1CBEDE9E}"/>
    <hyperlink ref="F11" location="'Unit Al Consumption'!A1" display="Unit Al Consumption" xr:uid="{043A34AA-B703-8E48-8FCB-6856CD9E42A5}"/>
    <hyperlink ref="F12" location="'Secondary Al Consumption'!A1" display="Secondary Al Consumption" xr:uid="{17D77831-37D1-D742-A25C-A7CB3CCFA53A}"/>
    <hyperlink ref="F13" location="'Passenger Production Outlook'!A1" display="Passenger Production Outlook" xr:uid="{B44707EC-FCE7-6841-BE4B-A2D8DC93A3FC}"/>
    <hyperlink ref="F14" location="'NEV Max Al Consumption'!A1" display="NEV Max Al Consumption" xr:uid="{3BA65704-B75D-7A4D-AEDF-23B7C7B04D60}"/>
    <hyperlink ref="F15" location="'NEV Al Consumption   '!A1" display="NEV Al Consumption   " xr:uid="{637E3101-4222-0148-86F4-10F0F9BF8150}"/>
    <hyperlink ref="F16" location="'BEV_Al Consumption by Type '!A1" display="BEV_Al Consumption by Type " xr:uid="{DA4BE9C3-3214-C847-AF8E-C766C98571F7}"/>
    <hyperlink ref="F17" location="'Hybrid Al Consumption'!A1" display="Hybrid Al Consumption" xr:uid="{D73C3E97-C0CE-AA41-B045-53D3199FB754}"/>
    <hyperlink ref="F18" location="'BEV_Al Consumption'!A1" display="BEV_Al Consumption" xr:uid="{DA6A05EF-D794-9D40-A27B-92C57A928BFF}"/>
    <hyperlink ref="F19" location="'Major Producers'!A1" display="Major Producers" xr:uid="{7EE1D2DC-2420-AD41-924B-28A44B6D2549}"/>
    <hyperlink ref="F20" location="'Al Penetration'!A1" display="Al Penetration" xr:uid="{AAA68D47-FFD9-F746-96C7-A1B7FCA8AC2F}"/>
    <hyperlink ref="F21" location="'Hybrid_Al Products'!A1" display="Hybrid_Al Products" xr:uid="{0E18D42D-CA1F-604B-B8CE-A66129E1456B}"/>
    <hyperlink ref="F22" location="'BEV_Al Products'!A1" display="BEV_Al Products" xr:uid="{4CAF4B2D-A2E8-8C4A-A7C8-E857D0DE68F5}"/>
    <hyperlink ref="F23" location="'ICE_Penetration'!A1" display="ICE_Penetration" xr:uid="{B5077529-48D0-D14C-8E7A-F1D600BCD651}"/>
    <hyperlink ref="F24" location="'Consumption by Price Range_ICE'!A1" display="Consumption by Price Range_ICE" xr:uid="{CE125EE8-4EBA-1F4A-AD10-CF08058D4EDA}"/>
    <hyperlink ref="F25" location="'Al Consumption Breakdown_ICE'!A1" display="Al Consumption Breakdown_ICE" xr:uid="{50953618-90EA-3243-896B-25BCEBE9C010}"/>
    <hyperlink ref="F26" location="'ICE Consumption by brand'!A1" display="ICE Consumption by brand" xr:uid="{EFA909DD-DF8B-244A-B577-558A43057E6A}"/>
    <hyperlink ref="F27" location="'Al Consumption_ICE Forecast'!A1" display="Al Consumption_ICE Forecast" xr:uid="{85371F56-7E80-5843-A11A-DF74D0C8C5C7}"/>
    <hyperlink ref="F28" location="'ICE_Al Products'!A1" display="ICE_Al Products" xr:uid="{21A46AD3-F73C-A84A-B978-1ED51E966216}"/>
    <hyperlink ref="F29" location="'Truck'!A1" display="Truck" xr:uid="{F7F55671-903C-B848-ADFD-EDA7F96F0E87}"/>
    <hyperlink ref="F30" location="'Truck_Breakdown'!A1" display="Truck_Breakdown" xr:uid="{FF2A8CA5-07A4-0F47-A0DA-DB881620C7CD}"/>
    <hyperlink ref="F31" location="'Bus'!A1" display="Bus" xr:uid="{D083DBD5-B040-BD43-9D7C-B81EBF92EC64}"/>
    <hyperlink ref="F32" location="'Special-duty Vehicles'!A1" display="Special-duty Vehicles" xr:uid="{CBE5752E-2CC2-7F4B-912B-CFA39592418B}"/>
    <hyperlink ref="F33" location="'2 &amp; 3 Wheels'!A1" display="2 &amp; 3 Wheels" xr:uid="{316F67FD-5BB2-6A43-9C35-26E944FCC793}"/>
    <hyperlink ref="F34" location="'Energy Consumption By Weight'!A1" display="Energy Consumption By Weight" xr:uid="{5DB50645-8449-FA4A-B2F3-6C71A78AE1C8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3E4E8-B24B-4C4B-AF22-51155364256C}">
  <sheetPr codeName="Sheet12"/>
  <dimension ref="A1:J15"/>
  <sheetViews>
    <sheetView showGridLines="0" workbookViewId="0">
      <selection activeCell="D12" sqref="D12"/>
    </sheetView>
  </sheetViews>
  <sheetFormatPr baseColWidth="10" defaultRowHeight="16" x14ac:dyDescent="0.2"/>
  <cols>
    <col min="1" max="16384" width="10.83203125" style="39"/>
  </cols>
  <sheetData>
    <row r="1" spans="1:10" x14ac:dyDescent="0.2">
      <c r="A1" s="23" t="s">
        <v>25</v>
      </c>
    </row>
    <row r="5" spans="1:10" x14ac:dyDescent="0.2">
      <c r="C5" s="89" t="s">
        <v>61</v>
      </c>
      <c r="D5" s="28" t="s">
        <v>62</v>
      </c>
      <c r="E5" s="28" t="s">
        <v>63</v>
      </c>
      <c r="F5" s="28" t="s">
        <v>64</v>
      </c>
      <c r="G5" s="28" t="s">
        <v>65</v>
      </c>
      <c r="H5" s="28" t="s">
        <v>66</v>
      </c>
      <c r="I5" s="28" t="s">
        <v>67</v>
      </c>
      <c r="J5" s="106" t="s">
        <v>10</v>
      </c>
    </row>
    <row r="6" spans="1:10" x14ac:dyDescent="0.2">
      <c r="C6" s="89">
        <v>2016</v>
      </c>
      <c r="D6" s="105">
        <v>14169.846056404385</v>
      </c>
      <c r="E6" s="105">
        <v>2477.2189878895924</v>
      </c>
      <c r="F6" s="105">
        <v>8913.4246022441639</v>
      </c>
      <c r="G6" s="105">
        <v>574.30558520647992</v>
      </c>
      <c r="H6" s="105">
        <v>392.00106008611743</v>
      </c>
      <c r="I6" s="105">
        <v>1632.6567350783794</v>
      </c>
      <c r="J6" s="97">
        <f>SUM(D6:I6)</f>
        <v>28159.453026909116</v>
      </c>
    </row>
    <row r="7" spans="1:10" x14ac:dyDescent="0.2">
      <c r="C7" s="87">
        <v>2017</v>
      </c>
      <c r="D7" s="61">
        <v>32486.950709571756</v>
      </c>
      <c r="E7" s="61">
        <v>6042.2843386143732</v>
      </c>
      <c r="F7" s="61">
        <v>12701.449080766963</v>
      </c>
      <c r="G7" s="61">
        <v>1140.7600329811798</v>
      </c>
      <c r="H7" s="61">
        <v>2662.0483584493331</v>
      </c>
      <c r="I7" s="61">
        <v>1330.286149239324</v>
      </c>
      <c r="J7" s="31">
        <f t="shared" ref="J7:J8" si="0">SUM(D7:I7)</f>
        <v>56363.77866962293</v>
      </c>
    </row>
    <row r="8" spans="1:10" x14ac:dyDescent="0.2">
      <c r="C8" s="87">
        <v>2018</v>
      </c>
      <c r="D8" s="61">
        <v>42974.877203180447</v>
      </c>
      <c r="E8" s="61">
        <v>10492.779698125089</v>
      </c>
      <c r="F8" s="61">
        <v>35053.052488544155</v>
      </c>
      <c r="G8" s="61">
        <v>430.8981856339044</v>
      </c>
      <c r="H8" s="61">
        <v>9346.0721465998995</v>
      </c>
      <c r="I8" s="61">
        <v>553.63727226955677</v>
      </c>
      <c r="J8" s="31">
        <f t="shared" si="0"/>
        <v>98851.316994353037</v>
      </c>
    </row>
    <row r="9" spans="1:10" x14ac:dyDescent="0.2">
      <c r="C9" s="108" t="s">
        <v>10</v>
      </c>
      <c r="D9" s="110">
        <f>SUM(D6:D8)</f>
        <v>89631.673969156589</v>
      </c>
      <c r="E9" s="111">
        <f t="shared" ref="E9:I9" si="1">SUM(E6:E8)</f>
        <v>19012.283024629054</v>
      </c>
      <c r="F9" s="111">
        <f t="shared" si="1"/>
        <v>56667.926171555286</v>
      </c>
      <c r="G9" s="111">
        <f t="shared" si="1"/>
        <v>2145.9638038215644</v>
      </c>
      <c r="H9" s="111">
        <f t="shared" si="1"/>
        <v>12400.12156513535</v>
      </c>
      <c r="I9" s="112">
        <f t="shared" si="1"/>
        <v>3516.5801565872603</v>
      </c>
      <c r="J9" s="109">
        <f>SUM(D9:I9)</f>
        <v>183374.5486908851</v>
      </c>
    </row>
    <row r="11" spans="1:10" x14ac:dyDescent="0.2">
      <c r="C11" s="89" t="s">
        <v>68</v>
      </c>
      <c r="D11" s="114"/>
      <c r="E11" s="114"/>
      <c r="F11" s="114"/>
      <c r="G11" s="114"/>
      <c r="H11" s="114"/>
      <c r="I11" s="114"/>
      <c r="J11" s="89" t="s">
        <v>69</v>
      </c>
    </row>
    <row r="12" spans="1:10" x14ac:dyDescent="0.2">
      <c r="C12" s="116">
        <v>2016</v>
      </c>
      <c r="D12" s="123">
        <f>D6/$J6</f>
        <v>0.50320033002287756</v>
      </c>
      <c r="E12" s="115">
        <f t="shared" ref="E12:I12" si="2">E6/$J6</f>
        <v>8.7971133016055636E-2</v>
      </c>
      <c r="F12" s="115">
        <f t="shared" si="2"/>
        <v>0.31653401057636005</v>
      </c>
      <c r="G12" s="115">
        <f t="shared" si="2"/>
        <v>2.0394770617798388E-2</v>
      </c>
      <c r="H12" s="115">
        <f t="shared" si="2"/>
        <v>1.3920762584114187E-2</v>
      </c>
      <c r="I12" s="124">
        <f t="shared" si="2"/>
        <v>5.7978993182794279E-2</v>
      </c>
      <c r="J12" s="119">
        <v>1</v>
      </c>
    </row>
    <row r="13" spans="1:10" x14ac:dyDescent="0.2">
      <c r="C13" s="117">
        <v>2017</v>
      </c>
      <c r="D13" s="125">
        <f>D7/$J7</f>
        <v>0.576379928322309</v>
      </c>
      <c r="E13" s="122">
        <f t="shared" ref="E13:I13" si="3">E7/$J7</f>
        <v>0.10720154825018575</v>
      </c>
      <c r="F13" s="122">
        <f t="shared" si="3"/>
        <v>0.22534772118840155</v>
      </c>
      <c r="G13" s="122">
        <f t="shared" si="3"/>
        <v>2.0239239808029205E-2</v>
      </c>
      <c r="H13" s="122">
        <f t="shared" si="3"/>
        <v>4.7229770985599925E-2</v>
      </c>
      <c r="I13" s="126">
        <f t="shared" si="3"/>
        <v>2.3601791445474491E-2</v>
      </c>
      <c r="J13" s="120">
        <v>1</v>
      </c>
    </row>
    <row r="14" spans="1:10" x14ac:dyDescent="0.2">
      <c r="C14" s="118">
        <v>2018</v>
      </c>
      <c r="D14" s="125">
        <f>D8/$J8</f>
        <v>0.43474258623823314</v>
      </c>
      <c r="E14" s="122">
        <f t="shared" ref="E14:I14" si="4">E8/$J8</f>
        <v>0.10614709057163596</v>
      </c>
      <c r="F14" s="122">
        <f t="shared" si="4"/>
        <v>0.35460379845568057</v>
      </c>
      <c r="G14" s="122">
        <f t="shared" si="4"/>
        <v>4.3590535638338519E-3</v>
      </c>
      <c r="H14" s="122">
        <f t="shared" si="4"/>
        <v>9.4546764077344581E-2</v>
      </c>
      <c r="I14" s="126">
        <f t="shared" si="4"/>
        <v>5.600707093272048E-3</v>
      </c>
      <c r="J14" s="121">
        <v>1</v>
      </c>
    </row>
    <row r="15" spans="1:10" x14ac:dyDescent="0.2">
      <c r="C15" s="108" t="s">
        <v>10</v>
      </c>
      <c r="D15" s="128">
        <f>D9/$J9</f>
        <v>0.48879015440822654</v>
      </c>
      <c r="E15" s="129">
        <f t="shared" ref="E15:I15" si="5">E9/$J9</f>
        <v>0.10368005353173686</v>
      </c>
      <c r="F15" s="129">
        <f t="shared" si="5"/>
        <v>0.3090283061423128</v>
      </c>
      <c r="G15" s="129">
        <f t="shared" si="5"/>
        <v>1.170262623216606E-2</v>
      </c>
      <c r="H15" s="129">
        <f t="shared" si="5"/>
        <v>6.7621824586127616E-2</v>
      </c>
      <c r="I15" s="130">
        <f t="shared" si="5"/>
        <v>1.9177035099430115E-2</v>
      </c>
      <c r="J15" s="131">
        <v>1</v>
      </c>
    </row>
  </sheetData>
  <phoneticPr fontId="10" type="noConversion"/>
  <hyperlinks>
    <hyperlink ref="A1" location="Title!A1" display="Return" xr:uid="{5440989F-62A6-7747-8BD5-B10FEC7DB576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BCF8-9C51-984B-BFC8-57D0C6B70E93}">
  <sheetPr codeName="Sheet9"/>
  <dimension ref="A1:N39"/>
  <sheetViews>
    <sheetView showGridLines="0" workbookViewId="0">
      <selection activeCell="B23" sqref="B23"/>
    </sheetView>
  </sheetViews>
  <sheetFormatPr baseColWidth="10" defaultRowHeight="16" x14ac:dyDescent="0.2"/>
  <cols>
    <col min="1" max="2" width="10.83203125" style="39"/>
    <col min="3" max="3" width="17.33203125" style="39" bestFit="1" customWidth="1"/>
    <col min="4" max="4" width="8.83203125" style="39" bestFit="1" customWidth="1"/>
    <col min="5" max="5" width="20.83203125" style="39" bestFit="1" customWidth="1"/>
    <col min="6" max="6" width="16.33203125" style="39" bestFit="1" customWidth="1"/>
    <col min="7" max="7" width="14.6640625" style="39" bestFit="1" customWidth="1"/>
    <col min="8" max="8" width="9.1640625" style="39" bestFit="1" customWidth="1"/>
    <col min="9" max="9" width="13.83203125" style="39" bestFit="1" customWidth="1"/>
    <col min="10" max="10" width="15.6640625" style="39" bestFit="1" customWidth="1"/>
    <col min="11" max="11" width="14" style="39" bestFit="1" customWidth="1"/>
    <col min="12" max="12" width="27.33203125" style="39" bestFit="1" customWidth="1"/>
    <col min="13" max="13" width="17" style="39" bestFit="1" customWidth="1"/>
    <col min="14" max="14" width="13.1640625" style="39" customWidth="1"/>
    <col min="15" max="15" width="10.83203125" style="39"/>
    <col min="16" max="16" width="17.33203125" style="39" bestFit="1" customWidth="1"/>
    <col min="17" max="17" width="11.33203125" style="39" bestFit="1" customWidth="1"/>
    <col min="18" max="18" width="21" style="39" bestFit="1" customWidth="1"/>
    <col min="19" max="19" width="16.5" style="39" bestFit="1" customWidth="1"/>
    <col min="20" max="20" width="14.83203125" style="39" bestFit="1" customWidth="1"/>
    <col min="21" max="21" width="11.33203125" style="39" bestFit="1" customWidth="1"/>
    <col min="22" max="22" width="14" style="39" bestFit="1" customWidth="1"/>
    <col min="23" max="23" width="15.83203125" style="39" bestFit="1" customWidth="1"/>
    <col min="24" max="24" width="14.1640625" style="39" bestFit="1" customWidth="1"/>
    <col min="25" max="25" width="27.5" style="39" bestFit="1" customWidth="1"/>
    <col min="26" max="26" width="17.1640625" style="39" bestFit="1" customWidth="1"/>
    <col min="27" max="16384" width="10.83203125" style="39"/>
  </cols>
  <sheetData>
    <row r="1" spans="1:14" x14ac:dyDescent="0.2">
      <c r="A1" s="23" t="s">
        <v>25</v>
      </c>
    </row>
    <row r="4" spans="1:14" x14ac:dyDescent="0.2">
      <c r="C4" s="253" t="s">
        <v>206</v>
      </c>
      <c r="D4" s="25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 ht="19" x14ac:dyDescent="0.25">
      <c r="C5" s="96"/>
      <c r="D5" s="29" t="s">
        <v>81</v>
      </c>
      <c r="E5" s="30" t="s">
        <v>72</v>
      </c>
      <c r="F5" s="30" t="s">
        <v>73</v>
      </c>
      <c r="G5" s="30" t="s">
        <v>74</v>
      </c>
      <c r="H5" s="30" t="s">
        <v>75</v>
      </c>
      <c r="I5" s="30" t="s">
        <v>76</v>
      </c>
      <c r="J5" s="30" t="s">
        <v>77</v>
      </c>
      <c r="K5" s="30" t="s">
        <v>78</v>
      </c>
      <c r="L5" s="30" t="s">
        <v>79</v>
      </c>
      <c r="M5" s="30" t="s">
        <v>80</v>
      </c>
      <c r="N5" s="82" t="s">
        <v>10</v>
      </c>
    </row>
    <row r="6" spans="1:14" x14ac:dyDescent="0.2">
      <c r="C6" s="83">
        <v>2016</v>
      </c>
      <c r="D6" s="48">
        <v>31.463553386483863</v>
      </c>
      <c r="E6" s="49">
        <v>28.331006755582045</v>
      </c>
      <c r="F6" s="49">
        <v>41.493671609169702</v>
      </c>
      <c r="G6" s="49">
        <v>0</v>
      </c>
      <c r="H6" s="49">
        <v>18.241621836425502</v>
      </c>
      <c r="I6" s="49">
        <v>9.6644503017658892</v>
      </c>
      <c r="J6" s="49">
        <v>5.8191218985172481</v>
      </c>
      <c r="K6" s="49">
        <v>0.24198990835258175</v>
      </c>
      <c r="L6" s="49">
        <v>7.4378110175595458</v>
      </c>
      <c r="M6" s="49">
        <v>4.6999999999999993</v>
      </c>
      <c r="N6" s="145">
        <f>SUM(D6:M6)</f>
        <v>147.39322671385636</v>
      </c>
    </row>
    <row r="7" spans="1:14" x14ac:dyDescent="0.2">
      <c r="C7" s="84">
        <v>2017</v>
      </c>
      <c r="D7" s="48">
        <v>32.511113890438899</v>
      </c>
      <c r="E7" s="49">
        <v>31.692699486251946</v>
      </c>
      <c r="F7" s="49">
        <v>43.683058821265696</v>
      </c>
      <c r="G7" s="49">
        <v>0</v>
      </c>
      <c r="H7" s="49">
        <v>19.922488888033708</v>
      </c>
      <c r="I7" s="49">
        <v>10.801472984933904</v>
      </c>
      <c r="J7" s="49">
        <v>7.546327591349022</v>
      </c>
      <c r="K7" s="49">
        <v>2.0454832641280718</v>
      </c>
      <c r="L7" s="49">
        <v>7.1448261530468917</v>
      </c>
      <c r="M7" s="49">
        <v>4.6999999999999984</v>
      </c>
      <c r="N7" s="145">
        <f t="shared" ref="N7:N20" si="0">SUM(D7:M7)</f>
        <v>160.04747107944812</v>
      </c>
    </row>
    <row r="8" spans="1:14" x14ac:dyDescent="0.2">
      <c r="C8" s="84">
        <v>2018</v>
      </c>
      <c r="D8" s="48">
        <v>35.45384238903263</v>
      </c>
      <c r="E8" s="49">
        <v>34.486237770969908</v>
      </c>
      <c r="F8" s="49">
        <v>46.742322894014187</v>
      </c>
      <c r="G8" s="49">
        <v>0</v>
      </c>
      <c r="H8" s="49">
        <v>20.375514743620272</v>
      </c>
      <c r="I8" s="49">
        <v>11.489780552072254</v>
      </c>
      <c r="J8" s="49">
        <v>14.806445922422048</v>
      </c>
      <c r="K8" s="49">
        <v>2.9878956402482579</v>
      </c>
      <c r="L8" s="49">
        <v>8.5731962412101765</v>
      </c>
      <c r="M8" s="49">
        <v>4.6999999999999993</v>
      </c>
      <c r="N8" s="145">
        <f t="shared" si="0"/>
        <v>179.61523615358976</v>
      </c>
    </row>
    <row r="9" spans="1:14" x14ac:dyDescent="0.2">
      <c r="C9" s="84">
        <v>2019</v>
      </c>
      <c r="D9" s="48">
        <v>37.300647683590299</v>
      </c>
      <c r="E9" s="49">
        <v>36.835705311918055</v>
      </c>
      <c r="F9" s="49">
        <v>49.177149800879818</v>
      </c>
      <c r="G9" s="49">
        <v>0</v>
      </c>
      <c r="H9" s="49">
        <v>19.715668467544841</v>
      </c>
      <c r="I9" s="49">
        <v>11.021519477598369</v>
      </c>
      <c r="J9" s="49">
        <v>17.878280052616368</v>
      </c>
      <c r="K9" s="49">
        <v>4.0606329473785028</v>
      </c>
      <c r="L9" s="49">
        <v>8.3795872352578922</v>
      </c>
      <c r="M9" s="49">
        <v>4.4713842554988661</v>
      </c>
      <c r="N9" s="145">
        <f t="shared" si="0"/>
        <v>188.84057523228302</v>
      </c>
    </row>
    <row r="10" spans="1:14" x14ac:dyDescent="0.2">
      <c r="C10" s="84">
        <v>2020</v>
      </c>
      <c r="D10" s="48">
        <v>37.300647683590299</v>
      </c>
      <c r="E10" s="49">
        <v>39.356822509307229</v>
      </c>
      <c r="F10" s="49">
        <v>49.177149800879818</v>
      </c>
      <c r="G10" s="49">
        <v>0</v>
      </c>
      <c r="H10" s="49">
        <v>20.046920802683584</v>
      </c>
      <c r="I10" s="49">
        <v>11.539663958956906</v>
      </c>
      <c r="J10" s="49">
        <v>21.980153221245665</v>
      </c>
      <c r="K10" s="49">
        <v>5.3379264108237212</v>
      </c>
      <c r="L10" s="49">
        <v>8.8552456679901663</v>
      </c>
      <c r="M10" s="49">
        <v>4.4713842554988661</v>
      </c>
      <c r="N10" s="145">
        <f t="shared" si="0"/>
        <v>198.06591431097627</v>
      </c>
    </row>
    <row r="11" spans="1:14" x14ac:dyDescent="0.2">
      <c r="C11" s="84">
        <v>2021</v>
      </c>
      <c r="D11" s="48">
        <v>37.300647683590306</v>
      </c>
      <c r="E11" s="49">
        <v>41.877939706696395</v>
      </c>
      <c r="F11" s="49">
        <v>49.177149800879818</v>
      </c>
      <c r="G11" s="49">
        <v>0</v>
      </c>
      <c r="H11" s="49">
        <v>20.378173137822326</v>
      </c>
      <c r="I11" s="49">
        <v>11.539663958956904</v>
      </c>
      <c r="J11" s="49">
        <v>26.082026389874958</v>
      </c>
      <c r="K11" s="49">
        <v>6.6152198742689396</v>
      </c>
      <c r="L11" s="49">
        <v>9.3309041007224423</v>
      </c>
      <c r="M11" s="49">
        <v>4.4713842554988661</v>
      </c>
      <c r="N11" s="145">
        <f t="shared" si="0"/>
        <v>206.77310890831097</v>
      </c>
    </row>
    <row r="12" spans="1:14" x14ac:dyDescent="0.2">
      <c r="C12" s="84">
        <v>2022</v>
      </c>
      <c r="D12" s="48">
        <v>37.300647683590306</v>
      </c>
      <c r="E12" s="49">
        <v>44.399056904085562</v>
      </c>
      <c r="F12" s="49">
        <v>49.177149800879818</v>
      </c>
      <c r="G12" s="49">
        <v>0</v>
      </c>
      <c r="H12" s="49">
        <v>20.709425472961065</v>
      </c>
      <c r="I12" s="49">
        <v>11.539663958956904</v>
      </c>
      <c r="J12" s="49">
        <v>30.183899558504251</v>
      </c>
      <c r="K12" s="49">
        <v>7.892513337714159</v>
      </c>
      <c r="L12" s="49">
        <v>9.8065625334547146</v>
      </c>
      <c r="M12" s="49">
        <v>4.4713842554988661</v>
      </c>
      <c r="N12" s="145">
        <f t="shared" si="0"/>
        <v>215.48030350564565</v>
      </c>
    </row>
    <row r="13" spans="1:14" x14ac:dyDescent="0.2">
      <c r="C13" s="84">
        <v>2023</v>
      </c>
      <c r="D13" s="48">
        <v>37.300647683590306</v>
      </c>
      <c r="E13" s="49">
        <v>46.920174101474736</v>
      </c>
      <c r="F13" s="49">
        <v>49.177149800879825</v>
      </c>
      <c r="G13" s="49">
        <v>0</v>
      </c>
      <c r="H13" s="49">
        <v>21.040677808099808</v>
      </c>
      <c r="I13" s="49">
        <v>11.539663958956906</v>
      </c>
      <c r="J13" s="49">
        <v>34.285772727133548</v>
      </c>
      <c r="K13" s="49">
        <v>9.1698068011593765</v>
      </c>
      <c r="L13" s="49">
        <v>10.282220966186987</v>
      </c>
      <c r="M13" s="49">
        <v>4.4713842554988661</v>
      </c>
      <c r="N13" s="145">
        <f t="shared" si="0"/>
        <v>224.18749810298038</v>
      </c>
    </row>
    <row r="14" spans="1:14" x14ac:dyDescent="0.2">
      <c r="C14" s="84">
        <v>2024</v>
      </c>
      <c r="D14" s="48">
        <v>37.300647683590306</v>
      </c>
      <c r="E14" s="49">
        <v>49.441291298863909</v>
      </c>
      <c r="F14" s="49">
        <v>49.177149800879818</v>
      </c>
      <c r="G14" s="49">
        <v>0</v>
      </c>
      <c r="H14" s="49">
        <v>21.371930143238551</v>
      </c>
      <c r="I14" s="49">
        <v>11.539663958956904</v>
      </c>
      <c r="J14" s="49">
        <v>38.387645895762837</v>
      </c>
      <c r="K14" s="49">
        <v>10.447100264604597</v>
      </c>
      <c r="L14" s="49">
        <v>10.757879398919261</v>
      </c>
      <c r="M14" s="49">
        <v>4.4713842554988661</v>
      </c>
      <c r="N14" s="145">
        <f t="shared" si="0"/>
        <v>232.89469270031503</v>
      </c>
    </row>
    <row r="15" spans="1:14" x14ac:dyDescent="0.2">
      <c r="C15" s="84">
        <v>2025</v>
      </c>
      <c r="D15" s="48">
        <v>37.300647683590306</v>
      </c>
      <c r="E15" s="49">
        <v>49.441291298863909</v>
      </c>
      <c r="F15" s="49">
        <v>49.177149800879818</v>
      </c>
      <c r="G15" s="49">
        <v>0</v>
      </c>
      <c r="H15" s="49">
        <v>21.371930143238551</v>
      </c>
      <c r="I15" s="49">
        <v>11.539663958956904</v>
      </c>
      <c r="J15" s="49">
        <v>42.489519064392134</v>
      </c>
      <c r="K15" s="49">
        <v>11.724393728049812</v>
      </c>
      <c r="L15" s="49">
        <v>10.757879398919261</v>
      </c>
      <c r="M15" s="49">
        <v>4.4713842554988652</v>
      </c>
      <c r="N15" s="145">
        <f t="shared" si="0"/>
        <v>238.27385933238958</v>
      </c>
    </row>
    <row r="16" spans="1:14" x14ac:dyDescent="0.2">
      <c r="C16" s="84">
        <v>2026</v>
      </c>
      <c r="D16" s="48">
        <v>37.300647683590299</v>
      </c>
      <c r="E16" s="49">
        <v>49.441291298863902</v>
      </c>
      <c r="F16" s="49">
        <v>49.17714980087981</v>
      </c>
      <c r="G16" s="49">
        <v>0</v>
      </c>
      <c r="H16" s="49">
        <v>21.371930143238551</v>
      </c>
      <c r="I16" s="49">
        <v>11.539663958956904</v>
      </c>
      <c r="J16" s="49">
        <v>46.591392233021431</v>
      </c>
      <c r="K16" s="49">
        <v>13.00168719149503</v>
      </c>
      <c r="L16" s="49">
        <v>10.757879398919261</v>
      </c>
      <c r="M16" s="49">
        <v>4.4713842554988661</v>
      </c>
      <c r="N16" s="145">
        <f t="shared" si="0"/>
        <v>243.65302596446406</v>
      </c>
    </row>
    <row r="17" spans="2:14" x14ac:dyDescent="0.2">
      <c r="C17" s="84">
        <v>2027</v>
      </c>
      <c r="D17" s="48">
        <v>37.300647683590306</v>
      </c>
      <c r="E17" s="49">
        <v>49.441291298863909</v>
      </c>
      <c r="F17" s="49">
        <v>49.177149800879818</v>
      </c>
      <c r="G17" s="49">
        <v>0</v>
      </c>
      <c r="H17" s="49">
        <v>21.371930143238551</v>
      </c>
      <c r="I17" s="49">
        <v>11.539663958956904</v>
      </c>
      <c r="J17" s="49">
        <v>50.693265401650713</v>
      </c>
      <c r="K17" s="49">
        <v>14.278980654940247</v>
      </c>
      <c r="L17" s="49">
        <v>10.757879398919261</v>
      </c>
      <c r="M17" s="49">
        <v>4.4713842554988661</v>
      </c>
      <c r="N17" s="145">
        <f t="shared" si="0"/>
        <v>249.03219259653858</v>
      </c>
    </row>
    <row r="18" spans="2:14" x14ac:dyDescent="0.2">
      <c r="C18" s="84">
        <v>2028</v>
      </c>
      <c r="D18" s="48">
        <v>37.300647683590299</v>
      </c>
      <c r="E18" s="49">
        <v>49.441291298863916</v>
      </c>
      <c r="F18" s="49">
        <v>49.177149800879818</v>
      </c>
      <c r="G18" s="49">
        <v>0</v>
      </c>
      <c r="H18" s="49">
        <v>21.371930143238554</v>
      </c>
      <c r="I18" s="49">
        <v>11.539663958956906</v>
      </c>
      <c r="J18" s="49">
        <v>54.795138570280017</v>
      </c>
      <c r="K18" s="49">
        <v>15.556274118385465</v>
      </c>
      <c r="L18" s="49">
        <v>10.757879398919258</v>
      </c>
      <c r="M18" s="49">
        <v>4.4713842554988661</v>
      </c>
      <c r="N18" s="145">
        <f t="shared" si="0"/>
        <v>254.41135922861307</v>
      </c>
    </row>
    <row r="19" spans="2:14" x14ac:dyDescent="0.2">
      <c r="C19" s="84">
        <v>2029</v>
      </c>
      <c r="D19" s="48">
        <v>37.300647683590292</v>
      </c>
      <c r="E19" s="49">
        <v>49.441291298863902</v>
      </c>
      <c r="F19" s="49">
        <v>49.17714980087981</v>
      </c>
      <c r="G19" s="49">
        <v>0</v>
      </c>
      <c r="H19" s="49">
        <v>21.371930143238554</v>
      </c>
      <c r="I19" s="49">
        <v>11.539663958956904</v>
      </c>
      <c r="J19" s="49">
        <v>58.89701173890932</v>
      </c>
      <c r="K19" s="49">
        <v>16.833567581830682</v>
      </c>
      <c r="L19" s="49">
        <v>10.757879398919261</v>
      </c>
      <c r="M19" s="49">
        <v>4.4713842554988661</v>
      </c>
      <c r="N19" s="145">
        <f t="shared" si="0"/>
        <v>259.79052586068764</v>
      </c>
    </row>
    <row r="20" spans="2:14" x14ac:dyDescent="0.2">
      <c r="C20" s="85">
        <v>2030</v>
      </c>
      <c r="D20" s="50">
        <v>37.300647683590299</v>
      </c>
      <c r="E20" s="51">
        <v>49.441291298863902</v>
      </c>
      <c r="F20" s="51">
        <v>49.17714980087981</v>
      </c>
      <c r="G20" s="51">
        <v>0</v>
      </c>
      <c r="H20" s="51">
        <v>21.371930143238551</v>
      </c>
      <c r="I20" s="51">
        <v>11.539663958956906</v>
      </c>
      <c r="J20" s="51">
        <v>62.998884907538617</v>
      </c>
      <c r="K20" s="51">
        <v>18.1108610452759</v>
      </c>
      <c r="L20" s="51">
        <v>10.757879398919261</v>
      </c>
      <c r="M20" s="51">
        <v>4.4713842554988652</v>
      </c>
      <c r="N20" s="146">
        <f t="shared" si="0"/>
        <v>265.16969249276212</v>
      </c>
    </row>
    <row r="23" spans="2:14" x14ac:dyDescent="0.2">
      <c r="B23" s="253" t="s">
        <v>207</v>
      </c>
      <c r="C23" s="253"/>
    </row>
    <row r="24" spans="2:14" ht="19" x14ac:dyDescent="0.25">
      <c r="B24" s="96"/>
      <c r="C24" s="58" t="s">
        <v>82</v>
      </c>
      <c r="D24" s="138" t="s">
        <v>81</v>
      </c>
      <c r="E24" s="28" t="s">
        <v>72</v>
      </c>
      <c r="F24" s="28" t="s">
        <v>73</v>
      </c>
      <c r="G24" s="28" t="s">
        <v>74</v>
      </c>
      <c r="H24" s="28" t="s">
        <v>75</v>
      </c>
      <c r="I24" s="28" t="s">
        <v>76</v>
      </c>
      <c r="J24" s="28" t="s">
        <v>77</v>
      </c>
      <c r="K24" s="28" t="s">
        <v>78</v>
      </c>
      <c r="L24" s="28" t="s">
        <v>79</v>
      </c>
      <c r="M24" s="28" t="s">
        <v>80</v>
      </c>
      <c r="N24" s="82" t="s">
        <v>10</v>
      </c>
    </row>
    <row r="25" spans="2:14" x14ac:dyDescent="0.2">
      <c r="B25" s="83">
        <v>2016</v>
      </c>
      <c r="C25" s="147">
        <f>Production!F6</f>
        <v>82000</v>
      </c>
      <c r="D25" s="150">
        <f t="shared" ref="D25:M25" si="1">D6*$C25/1000</f>
        <v>2580.0113776916769</v>
      </c>
      <c r="E25" s="151">
        <f t="shared" si="1"/>
        <v>2323.1425539577276</v>
      </c>
      <c r="F25" s="151">
        <f t="shared" si="1"/>
        <v>3402.4810719519155</v>
      </c>
      <c r="G25" s="151">
        <f t="shared" si="1"/>
        <v>0</v>
      </c>
      <c r="H25" s="151">
        <f t="shared" si="1"/>
        <v>1495.8129905868911</v>
      </c>
      <c r="I25" s="151">
        <f t="shared" si="1"/>
        <v>792.48492474480292</v>
      </c>
      <c r="J25" s="151">
        <f t="shared" si="1"/>
        <v>477.16799567841434</v>
      </c>
      <c r="K25" s="151">
        <f t="shared" si="1"/>
        <v>19.843172484911701</v>
      </c>
      <c r="L25" s="151">
        <f t="shared" si="1"/>
        <v>609.90050343988275</v>
      </c>
      <c r="M25" s="152">
        <f t="shared" si="1"/>
        <v>385.39999999999992</v>
      </c>
      <c r="N25" s="56">
        <f>SUM(D25:M25)</f>
        <v>12086.244590536226</v>
      </c>
    </row>
    <row r="26" spans="2:14" x14ac:dyDescent="0.2">
      <c r="B26" s="84">
        <v>2017</v>
      </c>
      <c r="C26" s="147">
        <f>Production!F7</f>
        <v>114000</v>
      </c>
      <c r="D26" s="149">
        <f t="shared" ref="D26:M26" si="2">D7*$C26/1000</f>
        <v>3706.2669835100346</v>
      </c>
      <c r="E26" s="52">
        <f t="shared" si="2"/>
        <v>3612.9677414327216</v>
      </c>
      <c r="F26" s="52">
        <f t="shared" si="2"/>
        <v>4979.8687056242898</v>
      </c>
      <c r="G26" s="52">
        <f t="shared" si="2"/>
        <v>0</v>
      </c>
      <c r="H26" s="52">
        <f t="shared" si="2"/>
        <v>2271.1637332358428</v>
      </c>
      <c r="I26" s="52">
        <f t="shared" si="2"/>
        <v>1231.3679202824649</v>
      </c>
      <c r="J26" s="52">
        <f t="shared" si="2"/>
        <v>860.28134541378847</v>
      </c>
      <c r="K26" s="52">
        <f t="shared" si="2"/>
        <v>233.18509211060018</v>
      </c>
      <c r="L26" s="52">
        <f t="shared" si="2"/>
        <v>814.51018144734564</v>
      </c>
      <c r="M26" s="94">
        <f t="shared" si="2"/>
        <v>535.79999999999973</v>
      </c>
      <c r="N26" s="56">
        <f t="shared" ref="N26:N39" si="3">SUM(D26:M26)</f>
        <v>18245.411703057089</v>
      </c>
    </row>
    <row r="27" spans="2:14" x14ac:dyDescent="0.2">
      <c r="B27" s="84">
        <v>2018</v>
      </c>
      <c r="C27" s="147">
        <f>Production!F8</f>
        <v>265000</v>
      </c>
      <c r="D27" s="149">
        <f t="shared" ref="D27:M27" si="4">D8*$C27/1000</f>
        <v>9395.2682330936477</v>
      </c>
      <c r="E27" s="52">
        <f t="shared" si="4"/>
        <v>9138.8530093070258</v>
      </c>
      <c r="F27" s="52">
        <f t="shared" si="4"/>
        <v>12386.715566913759</v>
      </c>
      <c r="G27" s="52">
        <f t="shared" si="4"/>
        <v>0</v>
      </c>
      <c r="H27" s="52">
        <f t="shared" si="4"/>
        <v>5399.5114070593727</v>
      </c>
      <c r="I27" s="52">
        <f t="shared" si="4"/>
        <v>3044.7918462991474</v>
      </c>
      <c r="J27" s="52">
        <f t="shared" si="4"/>
        <v>3923.708169441843</v>
      </c>
      <c r="K27" s="52">
        <f t="shared" si="4"/>
        <v>791.79234466578839</v>
      </c>
      <c r="L27" s="52">
        <f t="shared" si="4"/>
        <v>2271.8970039206965</v>
      </c>
      <c r="M27" s="94">
        <f t="shared" si="4"/>
        <v>1245.4999999999998</v>
      </c>
      <c r="N27" s="56">
        <f t="shared" si="3"/>
        <v>47598.037580701275</v>
      </c>
    </row>
    <row r="28" spans="2:14" x14ac:dyDescent="0.2">
      <c r="B28" s="84">
        <v>2019</v>
      </c>
      <c r="C28" s="147">
        <f>Production!F9</f>
        <v>344500</v>
      </c>
      <c r="D28" s="149">
        <f t="shared" ref="D28:M28" si="5">D9*$C28/1000</f>
        <v>12850.073126996858</v>
      </c>
      <c r="E28" s="52">
        <f t="shared" si="5"/>
        <v>12689.90047995577</v>
      </c>
      <c r="F28" s="52">
        <f t="shared" si="5"/>
        <v>16941.528106403097</v>
      </c>
      <c r="G28" s="52">
        <f t="shared" si="5"/>
        <v>0</v>
      </c>
      <c r="H28" s="52">
        <f t="shared" si="5"/>
        <v>6792.0477870691975</v>
      </c>
      <c r="I28" s="52">
        <f t="shared" si="5"/>
        <v>3796.9134600326383</v>
      </c>
      <c r="J28" s="52">
        <f t="shared" si="5"/>
        <v>6159.0674781263388</v>
      </c>
      <c r="K28" s="52">
        <f t="shared" si="5"/>
        <v>1398.8880503718942</v>
      </c>
      <c r="L28" s="52">
        <f t="shared" si="5"/>
        <v>2886.7678025463438</v>
      </c>
      <c r="M28" s="94">
        <f t="shared" si="5"/>
        <v>1540.3918760193594</v>
      </c>
      <c r="N28" s="56">
        <f t="shared" si="3"/>
        <v>65055.578167521504</v>
      </c>
    </row>
    <row r="29" spans="2:14" x14ac:dyDescent="0.2">
      <c r="B29" s="84">
        <v>2020</v>
      </c>
      <c r="C29" s="147">
        <f>Production!F10</f>
        <v>413400</v>
      </c>
      <c r="D29" s="149">
        <f t="shared" ref="D29:M29" si="6">D10*$C29/1000</f>
        <v>15420.08775239623</v>
      </c>
      <c r="E29" s="52">
        <f t="shared" si="6"/>
        <v>16270.110425347608</v>
      </c>
      <c r="F29" s="52">
        <f t="shared" si="6"/>
        <v>20329.833727683716</v>
      </c>
      <c r="G29" s="52">
        <f t="shared" si="6"/>
        <v>0</v>
      </c>
      <c r="H29" s="52">
        <f t="shared" si="6"/>
        <v>8287.3970598293927</v>
      </c>
      <c r="I29" s="52">
        <f t="shared" si="6"/>
        <v>4770.4970806327856</v>
      </c>
      <c r="J29" s="52">
        <f t="shared" si="6"/>
        <v>9086.5953416629582</v>
      </c>
      <c r="K29" s="52">
        <f t="shared" si="6"/>
        <v>2206.6987782345263</v>
      </c>
      <c r="L29" s="52">
        <f t="shared" si="6"/>
        <v>3660.7585591471347</v>
      </c>
      <c r="M29" s="94">
        <f t="shared" si="6"/>
        <v>1848.4702512232311</v>
      </c>
      <c r="N29" s="56">
        <f t="shared" si="3"/>
        <v>81880.448976157568</v>
      </c>
    </row>
    <row r="30" spans="2:14" x14ac:dyDescent="0.2">
      <c r="B30" s="84">
        <v>2021</v>
      </c>
      <c r="C30" s="147">
        <f>Production!F11</f>
        <v>496080</v>
      </c>
      <c r="D30" s="149">
        <f t="shared" ref="D30:M30" si="7">D11*$C30/1000</f>
        <v>18504.10530287548</v>
      </c>
      <c r="E30" s="52">
        <f t="shared" si="7"/>
        <v>20774.808329697949</v>
      </c>
      <c r="F30" s="52">
        <f t="shared" si="7"/>
        <v>24395.800473220461</v>
      </c>
      <c r="G30" s="52">
        <f t="shared" si="7"/>
        <v>0</v>
      </c>
      <c r="H30" s="52">
        <f t="shared" si="7"/>
        <v>10109.204130210899</v>
      </c>
      <c r="I30" s="52">
        <f t="shared" si="7"/>
        <v>5724.5964967593409</v>
      </c>
      <c r="J30" s="52">
        <f t="shared" si="7"/>
        <v>12938.771651489169</v>
      </c>
      <c r="K30" s="52">
        <f t="shared" si="7"/>
        <v>3281.6782752273357</v>
      </c>
      <c r="L30" s="52">
        <f t="shared" si="7"/>
        <v>4628.8749062863899</v>
      </c>
      <c r="M30" s="94">
        <f t="shared" si="7"/>
        <v>2218.1643014678775</v>
      </c>
      <c r="N30" s="56">
        <f t="shared" si="3"/>
        <v>102576.00386723492</v>
      </c>
    </row>
    <row r="31" spans="2:14" x14ac:dyDescent="0.2">
      <c r="B31" s="84">
        <v>2022</v>
      </c>
      <c r="C31" s="147">
        <f>Production!F12</f>
        <v>595296</v>
      </c>
      <c r="D31" s="149">
        <f t="shared" ref="D31:M31" si="8">D12*$C31/1000</f>
        <v>22204.926363450577</v>
      </c>
      <c r="E31" s="52">
        <f t="shared" si="8"/>
        <v>26430.580978774517</v>
      </c>
      <c r="F31" s="52">
        <f t="shared" si="8"/>
        <v>29274.960567864553</v>
      </c>
      <c r="G31" s="52">
        <f t="shared" si="8"/>
        <v>0</v>
      </c>
      <c r="H31" s="52">
        <f t="shared" si="8"/>
        <v>12328.23814635183</v>
      </c>
      <c r="I31" s="52">
        <f t="shared" si="8"/>
        <v>6869.5157961112091</v>
      </c>
      <c r="J31" s="52">
        <f t="shared" si="8"/>
        <v>17968.354671579345</v>
      </c>
      <c r="K31" s="52">
        <f t="shared" si="8"/>
        <v>4698.3816198878885</v>
      </c>
      <c r="L31" s="52">
        <f t="shared" si="8"/>
        <v>5837.8074499154573</v>
      </c>
      <c r="M31" s="94">
        <f t="shared" si="8"/>
        <v>2661.797161761453</v>
      </c>
      <c r="N31" s="56">
        <f t="shared" si="3"/>
        <v>128274.56275569684</v>
      </c>
    </row>
    <row r="32" spans="2:14" x14ac:dyDescent="0.2">
      <c r="B32" s="84">
        <v>2023</v>
      </c>
      <c r="C32" s="147">
        <f>Production!F13</f>
        <v>714355</v>
      </c>
      <c r="D32" s="149">
        <f t="shared" ref="D32:M32" si="9">D13*$C32/1000</f>
        <v>26645.904176011154</v>
      </c>
      <c r="E32" s="52">
        <f t="shared" si="9"/>
        <v>33517.660970258985</v>
      </c>
      <c r="F32" s="52">
        <f t="shared" si="9"/>
        <v>35129.942846007507</v>
      </c>
      <c r="G32" s="52">
        <f t="shared" si="9"/>
        <v>0</v>
      </c>
      <c r="H32" s="52">
        <f t="shared" si="9"/>
        <v>15030.513395605138</v>
      </c>
      <c r="I32" s="52">
        <f t="shared" si="9"/>
        <v>8243.4166474006597</v>
      </c>
      <c r="J32" s="52">
        <f t="shared" si="9"/>
        <v>24492.213176491485</v>
      </c>
      <c r="K32" s="52">
        <f t="shared" si="9"/>
        <v>6550.4973374422061</v>
      </c>
      <c r="L32" s="52">
        <f t="shared" si="9"/>
        <v>7345.1559583005046</v>
      </c>
      <c r="M32" s="94">
        <f t="shared" si="9"/>
        <v>3194.1556998368924</v>
      </c>
      <c r="N32" s="56">
        <f t="shared" si="3"/>
        <v>160149.46020735457</v>
      </c>
    </row>
    <row r="33" spans="2:14" x14ac:dyDescent="0.2">
      <c r="B33" s="84">
        <v>2024</v>
      </c>
      <c r="C33" s="147">
        <f>Production!F14</f>
        <v>857226</v>
      </c>
      <c r="D33" s="149">
        <f t="shared" ref="D33:M33" si="10">D14*$C33/1000</f>
        <v>31975.085011213385</v>
      </c>
      <c r="E33" s="52">
        <f t="shared" si="10"/>
        <v>42382.360374959913</v>
      </c>
      <c r="F33" s="52">
        <f t="shared" si="10"/>
        <v>42155.931415209001</v>
      </c>
      <c r="G33" s="52">
        <f t="shared" si="10"/>
        <v>0</v>
      </c>
      <c r="H33" s="52">
        <f t="shared" si="10"/>
        <v>18320.57418896781</v>
      </c>
      <c r="I33" s="52">
        <f t="shared" si="10"/>
        <v>9892.0999768807906</v>
      </c>
      <c r="J33" s="52">
        <f t="shared" si="10"/>
        <v>32906.888140641197</v>
      </c>
      <c r="K33" s="52">
        <f t="shared" si="10"/>
        <v>8955.5259714259391</v>
      </c>
      <c r="L33" s="52">
        <f t="shared" si="10"/>
        <v>9221.9339256179628</v>
      </c>
      <c r="M33" s="94">
        <f t="shared" si="10"/>
        <v>3832.9868398042709</v>
      </c>
      <c r="N33" s="56">
        <f t="shared" si="3"/>
        <v>199643.38584472024</v>
      </c>
    </row>
    <row r="34" spans="2:14" x14ac:dyDescent="0.2">
      <c r="B34" s="84">
        <v>2025</v>
      </c>
      <c r="C34" s="147">
        <f>Production!F15</f>
        <v>1037244</v>
      </c>
      <c r="D34" s="149">
        <f t="shared" ref="D34:M34" si="11">D15*$C34/1000</f>
        <v>38689.873005917943</v>
      </c>
      <c r="E34" s="52">
        <f t="shared" si="11"/>
        <v>51282.6827519988</v>
      </c>
      <c r="F34" s="52">
        <f t="shared" si="11"/>
        <v>51008.703568063785</v>
      </c>
      <c r="G34" s="52">
        <f t="shared" si="11"/>
        <v>0</v>
      </c>
      <c r="H34" s="52">
        <f t="shared" si="11"/>
        <v>22167.906309493326</v>
      </c>
      <c r="I34" s="52">
        <f t="shared" si="11"/>
        <v>11969.447203444295</v>
      </c>
      <c r="J34" s="52">
        <f t="shared" si="11"/>
        <v>44071.998712426357</v>
      </c>
      <c r="K34" s="52">
        <f t="shared" si="11"/>
        <v>12161.057048057299</v>
      </c>
      <c r="L34" s="52">
        <f t="shared" si="11"/>
        <v>11158.54585925261</v>
      </c>
      <c r="M34" s="94">
        <f t="shared" si="11"/>
        <v>4637.9164907106642</v>
      </c>
      <c r="N34" s="56">
        <f t="shared" si="3"/>
        <v>247148.13094936506</v>
      </c>
    </row>
    <row r="35" spans="2:14" x14ac:dyDescent="0.2">
      <c r="B35" s="84">
        <v>2026</v>
      </c>
      <c r="C35" s="147">
        <f>Production!F16</f>
        <v>1192830</v>
      </c>
      <c r="D35" s="149">
        <f t="shared" ref="D35:M35" si="12">D16*$C35/1000</f>
        <v>44493.331576417011</v>
      </c>
      <c r="E35" s="52">
        <f t="shared" si="12"/>
        <v>58975.055500023824</v>
      </c>
      <c r="F35" s="52">
        <f t="shared" si="12"/>
        <v>58659.979596983459</v>
      </c>
      <c r="G35" s="52">
        <f t="shared" si="12"/>
        <v>0</v>
      </c>
      <c r="H35" s="52">
        <f t="shared" si="12"/>
        <v>25493.079432759241</v>
      </c>
      <c r="I35" s="52">
        <f t="shared" si="12"/>
        <v>13764.857360162563</v>
      </c>
      <c r="J35" s="52">
        <f t="shared" si="12"/>
        <v>55575.610397314951</v>
      </c>
      <c r="K35" s="52">
        <f t="shared" si="12"/>
        <v>15508.802532631018</v>
      </c>
      <c r="L35" s="52">
        <f t="shared" si="12"/>
        <v>12832.321283412863</v>
      </c>
      <c r="M35" s="94">
        <f t="shared" si="12"/>
        <v>5333.6012814867127</v>
      </c>
      <c r="N35" s="56">
        <f t="shared" si="3"/>
        <v>290636.63896119158</v>
      </c>
    </row>
    <row r="36" spans="2:14" x14ac:dyDescent="0.2">
      <c r="B36" s="84">
        <v>2027</v>
      </c>
      <c r="C36" s="147">
        <f>Production!F17</f>
        <v>1371755</v>
      </c>
      <c r="D36" s="149">
        <f t="shared" ref="D36:M36" si="13">D17*$C36/1000</f>
        <v>51167.349963203422</v>
      </c>
      <c r="E36" s="52">
        <f t="shared" si="13"/>
        <v>67821.338545673061</v>
      </c>
      <c r="F36" s="52">
        <f t="shared" si="13"/>
        <v>67459.00112510589</v>
      </c>
      <c r="G36" s="52">
        <f t="shared" si="13"/>
        <v>0</v>
      </c>
      <c r="H36" s="52">
        <f t="shared" si="13"/>
        <v>29317.0520336382</v>
      </c>
      <c r="I36" s="52">
        <f t="shared" si="13"/>
        <v>15829.591734018928</v>
      </c>
      <c r="J36" s="52">
        <f t="shared" si="13"/>
        <v>69538.740281041362</v>
      </c>
      <c r="K36" s="52">
        <f t="shared" si="13"/>
        <v>19587.263108317558</v>
      </c>
      <c r="L36" s="52">
        <f t="shared" si="13"/>
        <v>14757.174854864492</v>
      </c>
      <c r="M36" s="94">
        <f t="shared" si="13"/>
        <v>6133.6437094018465</v>
      </c>
      <c r="N36" s="56">
        <f t="shared" si="3"/>
        <v>341611.15535526472</v>
      </c>
    </row>
    <row r="37" spans="2:14" x14ac:dyDescent="0.2">
      <c r="B37" s="84">
        <v>2028</v>
      </c>
      <c r="C37" s="147">
        <f>Production!F18</f>
        <v>1577518</v>
      </c>
      <c r="D37" s="149">
        <f t="shared" ref="D37:M37" si="14">D18*$C37/1000</f>
        <v>58842.443132521999</v>
      </c>
      <c r="E37" s="52">
        <f t="shared" si="14"/>
        <v>77994.526967201207</v>
      </c>
      <c r="F37" s="52">
        <f t="shared" si="14"/>
        <v>77577.838999584332</v>
      </c>
      <c r="G37" s="52">
        <f t="shared" si="14"/>
        <v>0</v>
      </c>
      <c r="H37" s="52">
        <f t="shared" si="14"/>
        <v>33714.604495701395</v>
      </c>
      <c r="I37" s="52">
        <f t="shared" si="14"/>
        <v>18204.027609205779</v>
      </c>
      <c r="J37" s="52">
        <f t="shared" si="14"/>
        <v>86440.317407110982</v>
      </c>
      <c r="K37" s="52">
        <f t="shared" si="14"/>
        <v>24540.302434687201</v>
      </c>
      <c r="L37" s="52">
        <f t="shared" si="14"/>
        <v>16970.748393624308</v>
      </c>
      <c r="M37" s="94">
        <f t="shared" si="14"/>
        <v>7053.6891479660599</v>
      </c>
      <c r="N37" s="56">
        <f t="shared" si="3"/>
        <v>401338.49858760327</v>
      </c>
    </row>
    <row r="38" spans="2:14" x14ac:dyDescent="0.2">
      <c r="B38" s="84">
        <v>2029</v>
      </c>
      <c r="C38" s="147">
        <f>Production!F19</f>
        <v>1814146</v>
      </c>
      <c r="D38" s="149">
        <f t="shared" ref="D38:M38" si="15">D19*$C38/1000</f>
        <v>67668.82079259459</v>
      </c>
      <c r="E38" s="52">
        <f t="shared" si="15"/>
        <v>89693.720844668744</v>
      </c>
      <c r="F38" s="52">
        <f t="shared" si="15"/>
        <v>89214.529602666895</v>
      </c>
      <c r="G38" s="52">
        <f t="shared" si="15"/>
        <v>0</v>
      </c>
      <c r="H38" s="52">
        <f t="shared" si="15"/>
        <v>38771.801581635649</v>
      </c>
      <c r="I38" s="52">
        <f t="shared" si="15"/>
        <v>20934.635212485831</v>
      </c>
      <c r="J38" s="52">
        <f t="shared" si="15"/>
        <v>106847.77825809538</v>
      </c>
      <c r="K38" s="52">
        <f t="shared" si="15"/>
        <v>30538.549294307806</v>
      </c>
      <c r="L38" s="52">
        <f t="shared" si="15"/>
        <v>19516.363880031782</v>
      </c>
      <c r="M38" s="94">
        <f t="shared" si="15"/>
        <v>8111.7438615762458</v>
      </c>
      <c r="N38" s="56">
        <f t="shared" si="3"/>
        <v>471297.943328063</v>
      </c>
    </row>
    <row r="39" spans="2:14" x14ac:dyDescent="0.2">
      <c r="B39" s="85">
        <v>2030</v>
      </c>
      <c r="C39" s="148">
        <f>Production!F20</f>
        <v>2086268</v>
      </c>
      <c r="D39" s="153">
        <f t="shared" ref="D39:M39" si="16">D20*$C39/1000</f>
        <v>77819.147641548552</v>
      </c>
      <c r="E39" s="54">
        <f t="shared" si="16"/>
        <v>103147.78391549819</v>
      </c>
      <c r="F39" s="54">
        <f t="shared" si="16"/>
        <v>102596.71396078191</v>
      </c>
      <c r="G39" s="54">
        <f t="shared" si="16"/>
        <v>0</v>
      </c>
      <c r="H39" s="54">
        <f t="shared" si="16"/>
        <v>44587.573956074004</v>
      </c>
      <c r="I39" s="54">
        <f t="shared" si="16"/>
        <v>24074.831648325107</v>
      </c>
      <c r="J39" s="54">
        <f t="shared" si="16"/>
        <v>131432.55761828076</v>
      </c>
      <c r="K39" s="54">
        <f t="shared" si="16"/>
        <v>37784.109851205663</v>
      </c>
      <c r="L39" s="54">
        <f t="shared" si="16"/>
        <v>22443.819537824489</v>
      </c>
      <c r="M39" s="154">
        <f t="shared" si="16"/>
        <v>9328.5058879511053</v>
      </c>
      <c r="N39" s="57">
        <f t="shared" si="3"/>
        <v>553215.04401748977</v>
      </c>
    </row>
  </sheetData>
  <phoneticPr fontId="10" type="noConversion"/>
  <hyperlinks>
    <hyperlink ref="A1" location="Title!A1" display="Return" xr:uid="{2211C730-B5F6-0B42-9191-C579B003D6FB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8452C-AD4B-524C-9AC7-55FB1319F2C8}">
  <sheetPr codeName="Sheet14"/>
  <dimension ref="A1:N39"/>
  <sheetViews>
    <sheetView showGridLines="0" workbookViewId="0">
      <selection activeCell="D4" sqref="D4"/>
    </sheetView>
  </sheetViews>
  <sheetFormatPr baseColWidth="10" defaultRowHeight="16" x14ac:dyDescent="0.2"/>
  <cols>
    <col min="1" max="1" width="10.83203125" style="39"/>
    <col min="2" max="2" width="11" style="39" bestFit="1" customWidth="1"/>
    <col min="3" max="3" width="17.33203125" style="39" bestFit="1" customWidth="1"/>
    <col min="4" max="4" width="7.5" style="39" bestFit="1" customWidth="1"/>
    <col min="5" max="5" width="20.83203125" style="39" bestFit="1" customWidth="1"/>
    <col min="6" max="6" width="16.33203125" style="39" bestFit="1" customWidth="1"/>
    <col min="7" max="7" width="14.6640625" style="39" bestFit="1" customWidth="1"/>
    <col min="8" max="8" width="9.83203125" style="39" bestFit="1" customWidth="1"/>
    <col min="9" max="9" width="13.83203125" style="39" bestFit="1" customWidth="1"/>
    <col min="10" max="10" width="15.6640625" style="39" bestFit="1" customWidth="1"/>
    <col min="11" max="11" width="14" style="39" bestFit="1" customWidth="1"/>
    <col min="12" max="12" width="27.33203125" style="39" bestFit="1" customWidth="1"/>
    <col min="13" max="13" width="17" style="39" bestFit="1" customWidth="1"/>
    <col min="14" max="14" width="13.1640625" style="39" customWidth="1"/>
    <col min="15" max="16384" width="10.83203125" style="39"/>
  </cols>
  <sheetData>
    <row r="1" spans="1:14" x14ac:dyDescent="0.2">
      <c r="A1" s="23" t="s">
        <v>25</v>
      </c>
    </row>
    <row r="4" spans="1:14" x14ac:dyDescent="0.2">
      <c r="C4" s="253" t="s">
        <v>206</v>
      </c>
      <c r="D4" s="25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 ht="19" x14ac:dyDescent="0.25">
      <c r="C5" s="96"/>
      <c r="D5" s="29" t="s">
        <v>81</v>
      </c>
      <c r="E5" s="30" t="s">
        <v>72</v>
      </c>
      <c r="F5" s="30" t="s">
        <v>73</v>
      </c>
      <c r="G5" s="30" t="s">
        <v>74</v>
      </c>
      <c r="H5" s="30" t="s">
        <v>75</v>
      </c>
      <c r="I5" s="30" t="s">
        <v>76</v>
      </c>
      <c r="J5" s="30" t="s">
        <v>77</v>
      </c>
      <c r="K5" s="30" t="s">
        <v>78</v>
      </c>
      <c r="L5" s="30" t="s">
        <v>79</v>
      </c>
      <c r="M5" s="30" t="s">
        <v>80</v>
      </c>
      <c r="N5" s="82" t="s">
        <v>10</v>
      </c>
    </row>
    <row r="6" spans="1:14" x14ac:dyDescent="0.2">
      <c r="C6" s="83">
        <v>2016</v>
      </c>
      <c r="D6" s="48">
        <v>0</v>
      </c>
      <c r="E6" s="49">
        <v>6.2898444660875743</v>
      </c>
      <c r="F6" s="49">
        <v>23.957425928580964</v>
      </c>
      <c r="G6" s="49">
        <v>36.913457171119553</v>
      </c>
      <c r="H6" s="49">
        <v>7.6781870856425281</v>
      </c>
      <c r="I6" s="49">
        <v>7.9776334719262758</v>
      </c>
      <c r="J6" s="49">
        <v>8.485854709770555</v>
      </c>
      <c r="K6" s="49">
        <v>4.9885335424257535</v>
      </c>
      <c r="L6" s="49">
        <v>6.714201590934934</v>
      </c>
      <c r="M6" s="49">
        <v>4.0650256339267621</v>
      </c>
      <c r="N6" s="145">
        <f>SUM(D6:M6)</f>
        <v>107.07016360041492</v>
      </c>
    </row>
    <row r="7" spans="1:14" x14ac:dyDescent="0.2">
      <c r="C7" s="84">
        <v>2017</v>
      </c>
      <c r="D7" s="48">
        <v>0</v>
      </c>
      <c r="E7" s="49">
        <v>8.9454586952343469</v>
      </c>
      <c r="F7" s="49">
        <v>22.910441053989985</v>
      </c>
      <c r="G7" s="49">
        <v>41.296832773196485</v>
      </c>
      <c r="H7" s="49">
        <v>9.3662386853497583</v>
      </c>
      <c r="I7" s="49">
        <v>10.699150154217881</v>
      </c>
      <c r="J7" s="49">
        <v>7.8804476997739359</v>
      </c>
      <c r="K7" s="49">
        <v>6.8121808718572927</v>
      </c>
      <c r="L7" s="49">
        <v>5.657096356430932</v>
      </c>
      <c r="M7" s="49">
        <v>4.3480086673195375</v>
      </c>
      <c r="N7" s="145">
        <f t="shared" ref="N7:N20" si="0">SUM(D7:M7)</f>
        <v>117.91585495737014</v>
      </c>
    </row>
    <row r="8" spans="1:14" x14ac:dyDescent="0.2">
      <c r="C8" s="84">
        <v>2018</v>
      </c>
      <c r="D8" s="48">
        <v>0</v>
      </c>
      <c r="E8" s="49">
        <v>11.5712038034009</v>
      </c>
      <c r="F8" s="49">
        <v>24.556630893137516</v>
      </c>
      <c r="G8" s="49">
        <v>42.247863826597012</v>
      </c>
      <c r="H8" s="49">
        <v>9.7601070465108091</v>
      </c>
      <c r="I8" s="49">
        <v>11.079340062567786</v>
      </c>
      <c r="J8" s="49">
        <v>9.8698457105045776</v>
      </c>
      <c r="K8" s="49">
        <v>8.0369496565036407</v>
      </c>
      <c r="L8" s="49">
        <v>6.870584253121538</v>
      </c>
      <c r="M8" s="49">
        <v>4.3858085065563053</v>
      </c>
      <c r="N8" s="145">
        <f t="shared" si="0"/>
        <v>128.37833375890008</v>
      </c>
    </row>
    <row r="9" spans="1:14" x14ac:dyDescent="0.2">
      <c r="C9" s="84">
        <v>2019</v>
      </c>
      <c r="D9" s="48">
        <v>0</v>
      </c>
      <c r="E9" s="49">
        <v>15.520685074804227</v>
      </c>
      <c r="F9" s="49">
        <v>27.485256303942034</v>
      </c>
      <c r="G9" s="49">
        <v>44.034569117427246</v>
      </c>
      <c r="H9" s="49">
        <v>11.228329373572636</v>
      </c>
      <c r="I9" s="49">
        <v>11.797725067258073</v>
      </c>
      <c r="J9" s="49">
        <v>11.166456722591805</v>
      </c>
      <c r="K9" s="49">
        <v>9.9273994347051797</v>
      </c>
      <c r="L9" s="49">
        <v>7.2483468063107068</v>
      </c>
      <c r="M9" s="49">
        <v>4.6106872586685101</v>
      </c>
      <c r="N9" s="145">
        <f t="shared" si="0"/>
        <v>143.01945515928043</v>
      </c>
    </row>
    <row r="10" spans="1:14" x14ac:dyDescent="0.2">
      <c r="C10" s="84">
        <v>2020</v>
      </c>
      <c r="D10" s="48">
        <v>0</v>
      </c>
      <c r="E10" s="49">
        <v>19.159166121064157</v>
      </c>
      <c r="F10" s="49">
        <v>30.619376144667225</v>
      </c>
      <c r="G10" s="49">
        <v>45.899392738992226</v>
      </c>
      <c r="H10" s="49">
        <v>12.803993916755312</v>
      </c>
      <c r="I10" s="49">
        <v>12.566575426344906</v>
      </c>
      <c r="J10" s="49">
        <v>12.358245044004752</v>
      </c>
      <c r="K10" s="49">
        <v>11.964039420282674</v>
      </c>
      <c r="L10" s="49">
        <v>7.6461989556609735</v>
      </c>
      <c r="M10" s="49">
        <v>4.8470125565194397</v>
      </c>
      <c r="N10" s="145">
        <f t="shared" si="0"/>
        <v>157.86400032429165</v>
      </c>
    </row>
    <row r="11" spans="1:14" x14ac:dyDescent="0.2">
      <c r="C11" s="84">
        <v>2021</v>
      </c>
      <c r="D11" s="48">
        <v>0</v>
      </c>
      <c r="E11" s="49">
        <v>22.999419058088371</v>
      </c>
      <c r="F11" s="49">
        <v>33.854012660099229</v>
      </c>
      <c r="G11" s="49">
        <v>47.680315480649263</v>
      </c>
      <c r="H11" s="49">
        <v>14.443637957053415</v>
      </c>
      <c r="I11" s="49">
        <v>13.33383945770618</v>
      </c>
      <c r="J11" s="49">
        <v>13.584544850669127</v>
      </c>
      <c r="K11" s="49">
        <v>14.107185135771715</v>
      </c>
      <c r="L11" s="49">
        <v>8.0372938007711028</v>
      </c>
      <c r="M11" s="49">
        <v>5.0777397619580436</v>
      </c>
      <c r="N11" s="145">
        <f t="shared" si="0"/>
        <v>173.11798816276644</v>
      </c>
    </row>
    <row r="12" spans="1:14" x14ac:dyDescent="0.2">
      <c r="C12" s="84">
        <v>2022</v>
      </c>
      <c r="D12" s="48">
        <v>0</v>
      </c>
      <c r="E12" s="49">
        <v>26.985027712265612</v>
      </c>
      <c r="F12" s="49">
        <v>37.12324063258739</v>
      </c>
      <c r="G12" s="49">
        <v>49.304129546603626</v>
      </c>
      <c r="H12" s="49">
        <v>16.117297177100951</v>
      </c>
      <c r="I12" s="49">
        <v>13.787940397398742</v>
      </c>
      <c r="J12" s="49">
        <v>14.819409683290553</v>
      </c>
      <c r="K12" s="49">
        <v>16.323735727453787</v>
      </c>
      <c r="L12" s="49">
        <v>8.4086475781670735</v>
      </c>
      <c r="M12" s="49">
        <v>5.2947818704931651</v>
      </c>
      <c r="N12" s="145">
        <f t="shared" si="0"/>
        <v>188.16421032536093</v>
      </c>
    </row>
    <row r="13" spans="1:14" x14ac:dyDescent="0.2">
      <c r="C13" s="84">
        <v>2023</v>
      </c>
      <c r="D13" s="48">
        <v>0</v>
      </c>
      <c r="E13" s="49">
        <v>31.075723713439711</v>
      </c>
      <c r="F13" s="49">
        <v>40.394278494106437</v>
      </c>
      <c r="G13" s="49">
        <v>50.755064974687414</v>
      </c>
      <c r="H13" s="49">
        <v>16.591601412755416</v>
      </c>
      <c r="I13" s="49">
        <v>14.193695683758351</v>
      </c>
      <c r="J13" s="49">
        <v>16.050470403099645</v>
      </c>
      <c r="K13" s="49">
        <v>18.591318260634033</v>
      </c>
      <c r="L13" s="49">
        <v>8.7566062141167098</v>
      </c>
      <c r="M13" s="49">
        <v>5.4960095296723415</v>
      </c>
      <c r="N13" s="145">
        <f t="shared" si="0"/>
        <v>201.90476868627007</v>
      </c>
    </row>
    <row r="14" spans="1:14" x14ac:dyDescent="0.2">
      <c r="C14" s="84">
        <v>2024</v>
      </c>
      <c r="D14" s="48">
        <v>0</v>
      </c>
      <c r="E14" s="49">
        <v>35.256834321659674</v>
      </c>
      <c r="F14" s="49">
        <v>43.66841388866559</v>
      </c>
      <c r="G14" s="49">
        <v>52.061196856695894</v>
      </c>
      <c r="H14" s="49">
        <v>17.018570023466175</v>
      </c>
      <c r="I14" s="49">
        <v>14.558956539307029</v>
      </c>
      <c r="J14" s="49">
        <v>17.278921897313648</v>
      </c>
      <c r="K14" s="49">
        <v>20.902942715933502</v>
      </c>
      <c r="L14" s="49">
        <v>9.08504199008736</v>
      </c>
      <c r="M14" s="49">
        <v>5.6374439515198436</v>
      </c>
      <c r="N14" s="145">
        <f t="shared" si="0"/>
        <v>215.46832218464868</v>
      </c>
    </row>
    <row r="15" spans="1:14" x14ac:dyDescent="0.2">
      <c r="C15" s="84">
        <v>2025</v>
      </c>
      <c r="D15" s="48">
        <v>0</v>
      </c>
      <c r="E15" s="49">
        <v>39.536787696187879</v>
      </c>
      <c r="F15" s="49">
        <v>44.683938414307789</v>
      </c>
      <c r="G15" s="49">
        <v>53.271898540916752</v>
      </c>
      <c r="H15" s="49">
        <v>17.414342933704045</v>
      </c>
      <c r="I15" s="49">
        <v>14.897530261520066</v>
      </c>
      <c r="J15" s="49">
        <v>18.51512035511567</v>
      </c>
      <c r="K15" s="49">
        <v>23.264874792590142</v>
      </c>
      <c r="L15" s="49">
        <v>9.4018084377345428</v>
      </c>
      <c r="M15" s="49">
        <v>5.768544719440972</v>
      </c>
      <c r="N15" s="145">
        <f t="shared" si="0"/>
        <v>226.75484615151785</v>
      </c>
    </row>
    <row r="16" spans="1:14" x14ac:dyDescent="0.2">
      <c r="C16" s="84">
        <v>2026</v>
      </c>
      <c r="D16" s="48">
        <v>0</v>
      </c>
      <c r="E16" s="49">
        <v>43.938555455338019</v>
      </c>
      <c r="F16" s="49">
        <v>45.662614390327342</v>
      </c>
      <c r="G16" s="49">
        <v>54.438669625764824</v>
      </c>
      <c r="H16" s="49">
        <v>17.795755129499316</v>
      </c>
      <c r="I16" s="49">
        <v>15.223818755470402</v>
      </c>
      <c r="J16" s="49">
        <v>19.773287504902445</v>
      </c>
      <c r="K16" s="49">
        <v>25.691337833747369</v>
      </c>
      <c r="L16" s="49">
        <v>9.7155296372625255</v>
      </c>
      <c r="M16" s="49">
        <v>5.894888464729628</v>
      </c>
      <c r="N16" s="145">
        <f t="shared" si="0"/>
        <v>238.13445679704191</v>
      </c>
    </row>
    <row r="17" spans="2:14" x14ac:dyDescent="0.2">
      <c r="C17" s="84">
        <v>2027</v>
      </c>
      <c r="D17" s="48">
        <v>0</v>
      </c>
      <c r="E17" s="49">
        <v>48.489815188283941</v>
      </c>
      <c r="F17" s="49">
        <v>46.639296430586271</v>
      </c>
      <c r="G17" s="49">
        <v>55.603063553466363</v>
      </c>
      <c r="H17" s="49">
        <v>18.176390243364146</v>
      </c>
      <c r="I17" s="49">
        <v>15.549442475468675</v>
      </c>
      <c r="J17" s="49">
        <v>21.06710308637189</v>
      </c>
      <c r="K17" s="49">
        <v>28.198764727923479</v>
      </c>
      <c r="L17" s="49">
        <v>10.033442832237808</v>
      </c>
      <c r="M17" s="49">
        <v>6.0209747996822456</v>
      </c>
      <c r="N17" s="145">
        <f t="shared" si="0"/>
        <v>249.77829333738484</v>
      </c>
    </row>
    <row r="18" spans="2:14" x14ac:dyDescent="0.2">
      <c r="C18" s="84">
        <v>2028</v>
      </c>
      <c r="D18" s="48">
        <v>0</v>
      </c>
      <c r="E18" s="49">
        <v>53.213890740363084</v>
      </c>
      <c r="F18" s="49">
        <v>47.635277888960033</v>
      </c>
      <c r="G18" s="49">
        <v>56.790466120965476</v>
      </c>
      <c r="H18" s="49">
        <v>18.564546777618471</v>
      </c>
      <c r="I18" s="49">
        <v>15.8815005805189</v>
      </c>
      <c r="J18" s="49">
        <v>22.406471276465993</v>
      </c>
      <c r="K18" s="49">
        <v>30.800672508853012</v>
      </c>
      <c r="L18" s="49">
        <v>10.360164978118236</v>
      </c>
      <c r="M18" s="49">
        <v>6.1495526239799227</v>
      </c>
      <c r="N18" s="145">
        <f t="shared" si="0"/>
        <v>261.80254349584311</v>
      </c>
    </row>
    <row r="19" spans="2:14" x14ac:dyDescent="0.2">
      <c r="C19" s="84">
        <v>2029</v>
      </c>
      <c r="D19" s="48">
        <v>0</v>
      </c>
      <c r="E19" s="49">
        <v>58.122176408183499</v>
      </c>
      <c r="F19" s="49">
        <v>48.65634425022612</v>
      </c>
      <c r="G19" s="49">
        <v>58.007774745298661</v>
      </c>
      <c r="H19" s="49">
        <v>18.962479466726808</v>
      </c>
      <c r="I19" s="49">
        <v>16.221921938970844</v>
      </c>
      <c r="J19" s="49">
        <v>23.7953025749784</v>
      </c>
      <c r="K19" s="49">
        <v>33.503475470964986</v>
      </c>
      <c r="L19" s="49">
        <v>10.697104701742147</v>
      </c>
      <c r="M19" s="49">
        <v>6.2813688240621035</v>
      </c>
      <c r="N19" s="145">
        <f t="shared" si="0"/>
        <v>274.24794838115355</v>
      </c>
    </row>
    <row r="20" spans="2:14" x14ac:dyDescent="0.2">
      <c r="C20" s="85">
        <v>2030</v>
      </c>
      <c r="D20" s="50">
        <v>0</v>
      </c>
      <c r="E20" s="51">
        <v>59.419201286247571</v>
      </c>
      <c r="F20" s="51">
        <v>49.742134440273212</v>
      </c>
      <c r="G20" s="51">
        <v>59.30224669413635</v>
      </c>
      <c r="H20" s="51">
        <v>19.385636497967312</v>
      </c>
      <c r="I20" s="51">
        <v>16.583922084613981</v>
      </c>
      <c r="J20" s="51">
        <v>25.255127708782094</v>
      </c>
      <c r="K20" s="51">
        <v>36.339291155078392</v>
      </c>
      <c r="L20" s="51">
        <v>11.053247869745801</v>
      </c>
      <c r="M20" s="51">
        <v>6.4215406506621386</v>
      </c>
      <c r="N20" s="146">
        <f t="shared" si="0"/>
        <v>283.50234838750686</v>
      </c>
    </row>
    <row r="23" spans="2:14" x14ac:dyDescent="0.2">
      <c r="B23" s="253" t="s">
        <v>207</v>
      </c>
      <c r="C23" s="253"/>
    </row>
    <row r="24" spans="2:14" ht="19" x14ac:dyDescent="0.25">
      <c r="B24" s="96"/>
      <c r="C24" s="58" t="s">
        <v>83</v>
      </c>
      <c r="D24" s="138" t="s">
        <v>81</v>
      </c>
      <c r="E24" s="28" t="s">
        <v>72</v>
      </c>
      <c r="F24" s="28" t="s">
        <v>73</v>
      </c>
      <c r="G24" s="28" t="s">
        <v>74</v>
      </c>
      <c r="H24" s="28" t="s">
        <v>75</v>
      </c>
      <c r="I24" s="28" t="s">
        <v>76</v>
      </c>
      <c r="J24" s="28" t="s">
        <v>77</v>
      </c>
      <c r="K24" s="28" t="s">
        <v>78</v>
      </c>
      <c r="L24" s="28" t="s">
        <v>79</v>
      </c>
      <c r="M24" s="28" t="s">
        <v>80</v>
      </c>
      <c r="N24" s="82" t="s">
        <v>10</v>
      </c>
    </row>
    <row r="25" spans="2:14" x14ac:dyDescent="0.2">
      <c r="B25" s="83">
        <v>2016</v>
      </c>
      <c r="C25" s="147">
        <f>Production!E6</f>
        <v>263000</v>
      </c>
      <c r="D25" s="150">
        <f t="shared" ref="D25:M25" si="1">D6*$C25/1000</f>
        <v>0</v>
      </c>
      <c r="E25" s="156">
        <f t="shared" si="1"/>
        <v>1654.2290945810319</v>
      </c>
      <c r="F25" s="151">
        <f t="shared" si="1"/>
        <v>6300.8030192167935</v>
      </c>
      <c r="G25" s="151">
        <f t="shared" si="1"/>
        <v>9708.2392360044414</v>
      </c>
      <c r="H25" s="151">
        <f t="shared" si="1"/>
        <v>2019.3632035239848</v>
      </c>
      <c r="I25" s="151">
        <f t="shared" si="1"/>
        <v>2098.1176031166106</v>
      </c>
      <c r="J25" s="151">
        <f t="shared" si="1"/>
        <v>2231.7797886696562</v>
      </c>
      <c r="K25" s="151">
        <f t="shared" si="1"/>
        <v>1311.9843216579732</v>
      </c>
      <c r="L25" s="151">
        <f t="shared" si="1"/>
        <v>1765.8350184158876</v>
      </c>
      <c r="M25" s="152">
        <f t="shared" si="1"/>
        <v>1069.1017417227383</v>
      </c>
      <c r="N25" s="56">
        <f>SUM(D25:M25)</f>
        <v>28159.453026909119</v>
      </c>
    </row>
    <row r="26" spans="2:14" x14ac:dyDescent="0.2">
      <c r="B26" s="84">
        <v>2017</v>
      </c>
      <c r="C26" s="147">
        <f>Production!E7</f>
        <v>478000</v>
      </c>
      <c r="D26" s="149">
        <f t="shared" ref="D26:M26" si="2">D7*$C26/1000</f>
        <v>0</v>
      </c>
      <c r="E26" s="52">
        <f t="shared" si="2"/>
        <v>4275.9292563220179</v>
      </c>
      <c r="F26" s="52">
        <f t="shared" si="2"/>
        <v>10951.190823807214</v>
      </c>
      <c r="G26" s="52">
        <f t="shared" si="2"/>
        <v>19739.886065587918</v>
      </c>
      <c r="H26" s="52">
        <f t="shared" si="2"/>
        <v>4477.0620915971849</v>
      </c>
      <c r="I26" s="52">
        <f t="shared" si="2"/>
        <v>5114.193773716147</v>
      </c>
      <c r="J26" s="52">
        <f t="shared" si="2"/>
        <v>3766.8540004919414</v>
      </c>
      <c r="K26" s="52">
        <f t="shared" si="2"/>
        <v>3256.2224567477861</v>
      </c>
      <c r="L26" s="52">
        <f t="shared" si="2"/>
        <v>2704.0920583739853</v>
      </c>
      <c r="M26" s="94">
        <f t="shared" si="2"/>
        <v>2078.3481429787389</v>
      </c>
      <c r="N26" s="56">
        <f t="shared" ref="N26:N39" si="3">SUM(D26:M26)</f>
        <v>56363.778669622945</v>
      </c>
    </row>
    <row r="27" spans="2:14" x14ac:dyDescent="0.2">
      <c r="B27" s="84">
        <v>2018</v>
      </c>
      <c r="C27" s="147">
        <f>Production!E8</f>
        <v>770000</v>
      </c>
      <c r="D27" s="149">
        <f t="shared" ref="D27:M27" si="4">D8*$C27/1000</f>
        <v>0</v>
      </c>
      <c r="E27" s="52">
        <f t="shared" si="4"/>
        <v>8909.8269286186933</v>
      </c>
      <c r="F27" s="52">
        <f t="shared" si="4"/>
        <v>18908.605787715886</v>
      </c>
      <c r="G27" s="52">
        <f t="shared" si="4"/>
        <v>32530.855146479698</v>
      </c>
      <c r="H27" s="52">
        <f t="shared" si="4"/>
        <v>7515.2824258133232</v>
      </c>
      <c r="I27" s="52">
        <f t="shared" si="4"/>
        <v>8531.0918481771951</v>
      </c>
      <c r="J27" s="52">
        <f t="shared" si="4"/>
        <v>7599.781197088525</v>
      </c>
      <c r="K27" s="52">
        <f t="shared" si="4"/>
        <v>6188.4512355078032</v>
      </c>
      <c r="L27" s="52">
        <f t="shared" si="4"/>
        <v>5290.3498749035844</v>
      </c>
      <c r="M27" s="94">
        <f t="shared" si="4"/>
        <v>3377.072550048355</v>
      </c>
      <c r="N27" s="56">
        <f t="shared" si="3"/>
        <v>98851.316994353052</v>
      </c>
    </row>
    <row r="28" spans="2:14" x14ac:dyDescent="0.2">
      <c r="B28" s="84">
        <v>2019</v>
      </c>
      <c r="C28" s="147">
        <f>Production!E9</f>
        <v>1001000</v>
      </c>
      <c r="D28" s="149">
        <f t="shared" ref="D28:M28" si="5">D9*$C28/1000</f>
        <v>0</v>
      </c>
      <c r="E28" s="52">
        <f t="shared" si="5"/>
        <v>15536.205759879032</v>
      </c>
      <c r="F28" s="52">
        <f t="shared" si="5"/>
        <v>27512.741560245977</v>
      </c>
      <c r="G28" s="52">
        <f t="shared" si="5"/>
        <v>44078.603686544673</v>
      </c>
      <c r="H28" s="52">
        <f t="shared" si="5"/>
        <v>11239.557702946209</v>
      </c>
      <c r="I28" s="52">
        <f t="shared" si="5"/>
        <v>11809.522792325331</v>
      </c>
      <c r="J28" s="52">
        <f t="shared" si="5"/>
        <v>11177.623179314398</v>
      </c>
      <c r="K28" s="52">
        <f t="shared" si="5"/>
        <v>9937.3268341398852</v>
      </c>
      <c r="L28" s="52">
        <f t="shared" si="5"/>
        <v>7255.5951531170176</v>
      </c>
      <c r="M28" s="94">
        <f t="shared" si="5"/>
        <v>4615.2979459271783</v>
      </c>
      <c r="N28" s="56">
        <f t="shared" si="3"/>
        <v>143162.47461443971</v>
      </c>
    </row>
    <row r="29" spans="2:14" x14ac:dyDescent="0.2">
      <c r="B29" s="84">
        <v>2020</v>
      </c>
      <c r="C29" s="147">
        <f>Production!E10</f>
        <v>1201200</v>
      </c>
      <c r="D29" s="149">
        <f t="shared" ref="D29:M29" si="6">D10*$C29/1000</f>
        <v>0</v>
      </c>
      <c r="E29" s="52">
        <f t="shared" si="6"/>
        <v>23013.990344622267</v>
      </c>
      <c r="F29" s="52">
        <f t="shared" si="6"/>
        <v>36779.994624974272</v>
      </c>
      <c r="G29" s="52">
        <f t="shared" si="6"/>
        <v>55134.350558077465</v>
      </c>
      <c r="H29" s="52">
        <f t="shared" si="6"/>
        <v>15380.157492806482</v>
      </c>
      <c r="I29" s="52">
        <f t="shared" si="6"/>
        <v>15094.970402125502</v>
      </c>
      <c r="J29" s="52">
        <f t="shared" si="6"/>
        <v>14844.723946858508</v>
      </c>
      <c r="K29" s="52">
        <f t="shared" si="6"/>
        <v>14371.204151643547</v>
      </c>
      <c r="L29" s="52">
        <f t="shared" si="6"/>
        <v>9184.6141855399601</v>
      </c>
      <c r="M29" s="94">
        <f t="shared" si="6"/>
        <v>5822.2314828911503</v>
      </c>
      <c r="N29" s="56">
        <f t="shared" si="3"/>
        <v>189626.23718953918</v>
      </c>
    </row>
    <row r="30" spans="2:14" x14ac:dyDescent="0.2">
      <c r="B30" s="84">
        <v>2021</v>
      </c>
      <c r="C30" s="147">
        <f>Production!E11</f>
        <v>1441440</v>
      </c>
      <c r="D30" s="149">
        <f t="shared" ref="D30:M30" si="7">D11*$C30/1000</f>
        <v>0</v>
      </c>
      <c r="E30" s="52">
        <f t="shared" si="7"/>
        <v>33152.2826070909</v>
      </c>
      <c r="F30" s="52">
        <f t="shared" si="7"/>
        <v>48798.528008773428</v>
      </c>
      <c r="G30" s="52">
        <f t="shared" si="7"/>
        <v>68728.313946427079</v>
      </c>
      <c r="H30" s="52">
        <f t="shared" si="7"/>
        <v>20819.637496815074</v>
      </c>
      <c r="I30" s="52">
        <f t="shared" si="7"/>
        <v>19219.929547915995</v>
      </c>
      <c r="J30" s="52">
        <f t="shared" si="7"/>
        <v>19581.306329548508</v>
      </c>
      <c r="K30" s="52">
        <f t="shared" si="7"/>
        <v>20334.660942106781</v>
      </c>
      <c r="L30" s="52">
        <f t="shared" si="7"/>
        <v>11585.276776183498</v>
      </c>
      <c r="M30" s="94">
        <f t="shared" si="7"/>
        <v>7319.2572024768024</v>
      </c>
      <c r="N30" s="56">
        <f t="shared" si="3"/>
        <v>249539.19285733803</v>
      </c>
    </row>
    <row r="31" spans="2:14" x14ac:dyDescent="0.2">
      <c r="B31" s="84">
        <v>2022</v>
      </c>
      <c r="C31" s="147">
        <f>Production!E12</f>
        <v>1729728</v>
      </c>
      <c r="D31" s="149">
        <f t="shared" ref="D31:M31" si="8">D12*$C31/1000</f>
        <v>0</v>
      </c>
      <c r="E31" s="52">
        <f t="shared" si="8"/>
        <v>46676.758014681771</v>
      </c>
      <c r="F31" s="52">
        <f t="shared" si="8"/>
        <v>64213.108772924119</v>
      </c>
      <c r="G31" s="52">
        <f t="shared" si="8"/>
        <v>85282.733392387599</v>
      </c>
      <c r="H31" s="52">
        <f t="shared" si="8"/>
        <v>27878.540211552474</v>
      </c>
      <c r="I31" s="52">
        <f t="shared" si="8"/>
        <v>23849.386567711732</v>
      </c>
      <c r="J31" s="52">
        <f t="shared" si="8"/>
        <v>25633.547872658801</v>
      </c>
      <c r="K31" s="52">
        <f t="shared" si="8"/>
        <v>28235.622752377185</v>
      </c>
      <c r="L31" s="52">
        <f t="shared" si="8"/>
        <v>14544.673158087775</v>
      </c>
      <c r="M31" s="94">
        <f t="shared" si="8"/>
        <v>9158.5324552844013</v>
      </c>
      <c r="N31" s="56">
        <f t="shared" si="3"/>
        <v>325472.90319766582</v>
      </c>
    </row>
    <row r="32" spans="2:14" x14ac:dyDescent="0.2">
      <c r="B32" s="84">
        <v>2023</v>
      </c>
      <c r="C32" s="147">
        <f>Production!E13</f>
        <v>2075674</v>
      </c>
      <c r="D32" s="149">
        <f t="shared" ref="D32:M32" si="9">D13*$C32/1000</f>
        <v>0</v>
      </c>
      <c r="E32" s="52">
        <f t="shared" si="9"/>
        <v>64503.071743170258</v>
      </c>
      <c r="F32" s="52">
        <f t="shared" si="9"/>
        <v>83845.353618975889</v>
      </c>
      <c r="G32" s="52">
        <f t="shared" si="9"/>
        <v>105350.96873626932</v>
      </c>
      <c r="H32" s="52">
        <f t="shared" si="9"/>
        <v>34438.755670819686</v>
      </c>
      <c r="I32" s="52">
        <f t="shared" si="9"/>
        <v>29461.485094689433</v>
      </c>
      <c r="J32" s="52">
        <f t="shared" si="9"/>
        <v>33315.544103483451</v>
      </c>
      <c r="K32" s="52">
        <f t="shared" si="9"/>
        <v>38589.515939323283</v>
      </c>
      <c r="L32" s="52">
        <f t="shared" si="9"/>
        <v>18175.859846880488</v>
      </c>
      <c r="M32" s="94">
        <f t="shared" si="9"/>
        <v>11407.924084493108</v>
      </c>
      <c r="N32" s="56">
        <f t="shared" si="3"/>
        <v>419088.47883810487</v>
      </c>
    </row>
    <row r="33" spans="2:14" x14ac:dyDescent="0.2">
      <c r="B33" s="84">
        <v>2024</v>
      </c>
      <c r="C33" s="147">
        <f>Production!E14</f>
        <v>2490808</v>
      </c>
      <c r="D33" s="149">
        <f t="shared" ref="D33:M33" si="10">D14*$C33/1000</f>
        <v>0</v>
      </c>
      <c r="E33" s="52">
        <f t="shared" si="10"/>
        <v>87818.004983064486</v>
      </c>
      <c r="F33" s="52">
        <f t="shared" si="10"/>
        <v>108769.63466119936</v>
      </c>
      <c r="G33" s="52">
        <f t="shared" si="10"/>
        <v>129674.44562023299</v>
      </c>
      <c r="H33" s="52">
        <f t="shared" si="10"/>
        <v>42389.990363009732</v>
      </c>
      <c r="I33" s="52">
        <f t="shared" si="10"/>
        <v>36263.565419758263</v>
      </c>
      <c r="J33" s="52">
        <f t="shared" si="10"/>
        <v>43038.47689320401</v>
      </c>
      <c r="K33" s="52">
        <f t="shared" si="10"/>
        <v>52065.216940388898</v>
      </c>
      <c r="L33" s="52">
        <f t="shared" si="10"/>
        <v>22629.095269245518</v>
      </c>
      <c r="M33" s="94">
        <f t="shared" si="10"/>
        <v>14041.790493997238</v>
      </c>
      <c r="N33" s="56">
        <f t="shared" si="3"/>
        <v>536690.22064410057</v>
      </c>
    </row>
    <row r="34" spans="2:14" x14ac:dyDescent="0.2">
      <c r="B34" s="84">
        <v>2025</v>
      </c>
      <c r="C34" s="147">
        <f>Production!E15</f>
        <v>3013878</v>
      </c>
      <c r="D34" s="149">
        <f t="shared" ref="D34:M34" si="11">D15*$C34/1000</f>
        <v>0</v>
      </c>
      <c r="E34" s="52">
        <f t="shared" si="11"/>
        <v>119159.05462821134</v>
      </c>
      <c r="F34" s="52">
        <f t="shared" si="11"/>
        <v>134671.93894023713</v>
      </c>
      <c r="G34" s="52">
        <f t="shared" si="11"/>
        <v>160555.0030307011</v>
      </c>
      <c r="H34" s="52">
        <f t="shared" si="11"/>
        <v>52484.705052346078</v>
      </c>
      <c r="I34" s="52">
        <f t="shared" si="11"/>
        <v>44899.338709529569</v>
      </c>
      <c r="J34" s="52">
        <f t="shared" si="11"/>
        <v>55802.313905635303</v>
      </c>
      <c r="K34" s="52">
        <f t="shared" si="11"/>
        <v>70117.494310141992</v>
      </c>
      <c r="L34" s="52">
        <f t="shared" si="11"/>
        <v>28335.903610702506</v>
      </c>
      <c r="M34" s="94">
        <f t="shared" si="11"/>
        <v>17385.690021939317</v>
      </c>
      <c r="N34" s="56">
        <f t="shared" si="3"/>
        <v>683411.44220944436</v>
      </c>
    </row>
    <row r="35" spans="2:14" x14ac:dyDescent="0.2">
      <c r="B35" s="84">
        <v>2026</v>
      </c>
      <c r="C35" s="147">
        <f>Production!E16</f>
        <v>3767348</v>
      </c>
      <c r="D35" s="149">
        <f t="shared" ref="D35:M35" si="12">D16*$C35/1000</f>
        <v>0</v>
      </c>
      <c r="E35" s="52">
        <f t="shared" si="12"/>
        <v>165531.8290175568</v>
      </c>
      <c r="F35" s="52">
        <f t="shared" si="12"/>
        <v>172026.95899817094</v>
      </c>
      <c r="G35" s="52">
        <f t="shared" si="12"/>
        <v>205089.41313728585</v>
      </c>
      <c r="H35" s="52">
        <f t="shared" si="12"/>
        <v>67042.802495608979</v>
      </c>
      <c r="I35" s="52">
        <f t="shared" si="12"/>
        <v>57353.423140783903</v>
      </c>
      <c r="J35" s="52">
        <f t="shared" si="12"/>
        <v>74492.855135019214</v>
      </c>
      <c r="K35" s="52">
        <f t="shared" si="12"/>
        <v>96788.210205292475</v>
      </c>
      <c r="L35" s="52">
        <f t="shared" si="12"/>
        <v>36601.781147881702</v>
      </c>
      <c r="M35" s="94">
        <f t="shared" si="12"/>
        <v>22208.096267822235</v>
      </c>
      <c r="N35" s="56">
        <f t="shared" si="3"/>
        <v>897135.36954542203</v>
      </c>
    </row>
    <row r="36" spans="2:14" x14ac:dyDescent="0.2">
      <c r="B36" s="84">
        <v>2027</v>
      </c>
      <c r="C36" s="147">
        <f>Production!E17</f>
        <v>4709184</v>
      </c>
      <c r="D36" s="149">
        <f t="shared" ref="D36:M36" si="13">D17*$C36/1000</f>
        <v>0</v>
      </c>
      <c r="E36" s="52">
        <f t="shared" si="13"/>
        <v>228347.46184762372</v>
      </c>
      <c r="F36" s="52">
        <f t="shared" si="13"/>
        <v>219633.02852217396</v>
      </c>
      <c r="G36" s="52">
        <f t="shared" si="13"/>
        <v>261845.05723696694</v>
      </c>
      <c r="H36" s="52">
        <f t="shared" si="13"/>
        <v>85595.966111806541</v>
      </c>
      <c r="I36" s="52">
        <f t="shared" si="13"/>
        <v>73225.185714397478</v>
      </c>
      <c r="J36" s="52">
        <f t="shared" si="13"/>
        <v>99208.864780693126</v>
      </c>
      <c r="K36" s="52">
        <f t="shared" si="13"/>
        <v>132793.1716765016</v>
      </c>
      <c r="L36" s="52">
        <f t="shared" si="13"/>
        <v>47249.328450488967</v>
      </c>
      <c r="M36" s="94">
        <f t="shared" si="13"/>
        <v>28353.878191066837</v>
      </c>
      <c r="N36" s="56">
        <f t="shared" si="3"/>
        <v>1176251.9425317191</v>
      </c>
    </row>
    <row r="37" spans="2:14" x14ac:dyDescent="0.2">
      <c r="B37" s="84">
        <v>2028</v>
      </c>
      <c r="C37" s="147">
        <f>Production!E18</f>
        <v>5886481</v>
      </c>
      <c r="D37" s="149">
        <f t="shared" ref="D37:M37" si="14">D18*$C37/1000</f>
        <v>0</v>
      </c>
      <c r="E37" s="52">
        <f t="shared" si="14"/>
        <v>313242.5567792232</v>
      </c>
      <c r="F37" s="52">
        <f t="shared" si="14"/>
        <v>280404.1582230833</v>
      </c>
      <c r="G37" s="52">
        <f t="shared" si="14"/>
        <v>334295.99980220699</v>
      </c>
      <c r="H37" s="52">
        <f t="shared" si="14"/>
        <v>109279.85188006236</v>
      </c>
      <c r="I37" s="52">
        <f t="shared" si="14"/>
        <v>93486.15141871346</v>
      </c>
      <c r="J37" s="52">
        <f t="shared" si="14"/>
        <v>131895.26744596282</v>
      </c>
      <c r="K37" s="52">
        <f t="shared" si="14"/>
        <v>181307.57351058559</v>
      </c>
      <c r="L37" s="52">
        <f t="shared" si="14"/>
        <v>60984.914300558412</v>
      </c>
      <c r="M37" s="94">
        <f t="shared" si="14"/>
        <v>36199.224679557956</v>
      </c>
      <c r="N37" s="56">
        <f t="shared" si="3"/>
        <v>1541095.6980399541</v>
      </c>
    </row>
    <row r="38" spans="2:14" x14ac:dyDescent="0.2">
      <c r="B38" s="84">
        <v>2029</v>
      </c>
      <c r="C38" s="147">
        <f>Production!E19</f>
        <v>7358101</v>
      </c>
      <c r="D38" s="149">
        <f t="shared" ref="D38:M38" si="15">D19*$C38/1000</f>
        <v>0</v>
      </c>
      <c r="E38" s="52">
        <f t="shared" si="15"/>
        <v>427668.84435123141</v>
      </c>
      <c r="F38" s="52">
        <f t="shared" si="15"/>
        <v>358018.29528393305</v>
      </c>
      <c r="G38" s="52">
        <f t="shared" si="15"/>
        <v>426827.06536115683</v>
      </c>
      <c r="H38" s="52">
        <f t="shared" si="15"/>
        <v>139527.83912660199</v>
      </c>
      <c r="I38" s="52">
        <f t="shared" si="15"/>
        <v>119362.54004106332</v>
      </c>
      <c r="J38" s="52">
        <f t="shared" si="15"/>
        <v>175088.23967225113</v>
      </c>
      <c r="K38" s="52">
        <f t="shared" si="15"/>
        <v>246521.95636638292</v>
      </c>
      <c r="L38" s="52">
        <f t="shared" si="15"/>
        <v>78710.376802993589</v>
      </c>
      <c r="M38" s="94">
        <f t="shared" si="15"/>
        <v>46218.946225700187</v>
      </c>
      <c r="N38" s="56">
        <f t="shared" si="3"/>
        <v>2017944.1032313143</v>
      </c>
    </row>
    <row r="39" spans="2:14" x14ac:dyDescent="0.2">
      <c r="B39" s="85">
        <v>2030</v>
      </c>
      <c r="C39" s="148">
        <f>Production!E20</f>
        <v>9197626</v>
      </c>
      <c r="D39" s="153">
        <f t="shared" ref="D39:M39" si="16">D20*$C39/1000</f>
        <v>0</v>
      </c>
      <c r="E39" s="54">
        <f t="shared" si="16"/>
        <v>546515.59064962412</v>
      </c>
      <c r="F39" s="54">
        <f t="shared" si="16"/>
        <v>457509.54902335233</v>
      </c>
      <c r="G39" s="54">
        <f t="shared" si="16"/>
        <v>545439.88605240255</v>
      </c>
      <c r="H39" s="54">
        <f t="shared" si="16"/>
        <v>178301.8342802531</v>
      </c>
      <c r="I39" s="54">
        <f t="shared" si="16"/>
        <v>152532.71294741976</v>
      </c>
      <c r="J39" s="54">
        <f t="shared" si="16"/>
        <v>232287.21924761462</v>
      </c>
      <c r="K39" s="54">
        <f t="shared" si="16"/>
        <v>334235.20914951904</v>
      </c>
      <c r="L39" s="54">
        <f t="shared" si="16"/>
        <v>101663.6399912186</v>
      </c>
      <c r="M39" s="154">
        <f t="shared" si="16"/>
        <v>59062.929248587003</v>
      </c>
      <c r="N39" s="57">
        <f t="shared" si="3"/>
        <v>2607548.5705899918</v>
      </c>
    </row>
  </sheetData>
  <phoneticPr fontId="10" type="noConversion"/>
  <hyperlinks>
    <hyperlink ref="A1" location="Title!A1" display="Return" xr:uid="{E35B91CF-36F9-CB48-B675-F39C27B7F911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48A0-C136-CE40-8D89-41910F5FBC78}">
  <sheetPr codeName="Sheet10"/>
  <dimension ref="A1:H27"/>
  <sheetViews>
    <sheetView showGridLines="0" workbookViewId="0">
      <selection activeCell="I32" sqref="I32"/>
    </sheetView>
  </sheetViews>
  <sheetFormatPr baseColWidth="10" defaultRowHeight="16" x14ac:dyDescent="0.2"/>
  <cols>
    <col min="1" max="3" width="10.83203125" style="39"/>
    <col min="4" max="4" width="12.5" style="39" customWidth="1"/>
    <col min="5" max="7" width="12.33203125" style="39" bestFit="1" customWidth="1"/>
    <col min="8" max="8" width="22.1640625" style="81" bestFit="1" customWidth="1"/>
    <col min="9" max="16384" width="10.83203125" style="39"/>
  </cols>
  <sheetData>
    <row r="1" spans="1:8" x14ac:dyDescent="0.2">
      <c r="A1" s="23" t="s">
        <v>25</v>
      </c>
    </row>
    <row r="4" spans="1:8" ht="19" x14ac:dyDescent="0.25">
      <c r="C4" s="42"/>
      <c r="D4" s="43"/>
      <c r="E4" s="255" t="s">
        <v>208</v>
      </c>
      <c r="F4" s="255"/>
      <c r="G4" s="43"/>
      <c r="H4" s="79"/>
    </row>
    <row r="5" spans="1:8" x14ac:dyDescent="0.2">
      <c r="C5" s="93" t="s">
        <v>36</v>
      </c>
      <c r="D5" s="82" t="s">
        <v>37</v>
      </c>
      <c r="E5" s="62" t="s">
        <v>32</v>
      </c>
      <c r="F5" s="62" t="s">
        <v>33</v>
      </c>
      <c r="G5" s="62" t="s">
        <v>10</v>
      </c>
      <c r="H5" s="80" t="s">
        <v>181</v>
      </c>
    </row>
    <row r="6" spans="1:8" x14ac:dyDescent="0.2">
      <c r="C6" s="83">
        <v>1</v>
      </c>
      <c r="D6" s="91" t="s">
        <v>38</v>
      </c>
      <c r="E6" s="72">
        <v>7575000</v>
      </c>
      <c r="F6" s="72">
        <v>250000</v>
      </c>
      <c r="G6" s="94">
        <f>E6+F6</f>
        <v>7825000</v>
      </c>
      <c r="H6" s="250">
        <f>F6/F$27</f>
        <v>4.3569187870338096E-2</v>
      </c>
    </row>
    <row r="7" spans="1:8" x14ac:dyDescent="0.2">
      <c r="C7" s="84">
        <v>2</v>
      </c>
      <c r="D7" s="91" t="s">
        <v>39</v>
      </c>
      <c r="E7" s="72">
        <v>6750000</v>
      </c>
      <c r="F7" s="72">
        <v>375000</v>
      </c>
      <c r="G7" s="94">
        <f t="shared" ref="G7:G26" si="0">E7+F7</f>
        <v>7125000</v>
      </c>
      <c r="H7" s="250">
        <f t="shared" ref="H7:H26" si="1">F7/F$27</f>
        <v>6.5353781805507147E-2</v>
      </c>
    </row>
    <row r="8" spans="1:8" x14ac:dyDescent="0.2">
      <c r="C8" s="84">
        <v>3</v>
      </c>
      <c r="D8" s="91" t="s">
        <v>40</v>
      </c>
      <c r="E8" s="72">
        <v>5550000</v>
      </c>
      <c r="F8" s="72">
        <v>250000</v>
      </c>
      <c r="G8" s="94">
        <f t="shared" si="0"/>
        <v>5800000</v>
      </c>
      <c r="H8" s="250">
        <f t="shared" si="1"/>
        <v>4.3569187870338096E-2</v>
      </c>
    </row>
    <row r="9" spans="1:8" x14ac:dyDescent="0.2">
      <c r="C9" s="84">
        <v>4</v>
      </c>
      <c r="D9" s="91" t="s">
        <v>41</v>
      </c>
      <c r="E9" s="72">
        <v>5230000</v>
      </c>
      <c r="F9" s="72">
        <v>110000</v>
      </c>
      <c r="G9" s="94">
        <f t="shared" si="0"/>
        <v>5340000</v>
      </c>
      <c r="H9" s="250">
        <f t="shared" si="1"/>
        <v>1.9170442662948761E-2</v>
      </c>
    </row>
    <row r="10" spans="1:8" x14ac:dyDescent="0.2">
      <c r="C10" s="84">
        <v>5</v>
      </c>
      <c r="D10" s="91" t="s">
        <v>42</v>
      </c>
      <c r="E10" s="72">
        <v>3200000</v>
      </c>
      <c r="F10" s="72">
        <v>150000</v>
      </c>
      <c r="G10" s="94">
        <f t="shared" si="0"/>
        <v>3350000</v>
      </c>
      <c r="H10" s="250">
        <f t="shared" si="1"/>
        <v>2.6141512722202859E-2</v>
      </c>
    </row>
    <row r="11" spans="1:8" x14ac:dyDescent="0.2">
      <c r="C11" s="84">
        <v>6</v>
      </c>
      <c r="D11" s="91" t="s">
        <v>43</v>
      </c>
      <c r="E11" s="72">
        <v>2682000</v>
      </c>
      <c r="F11" s="72">
        <v>0</v>
      </c>
      <c r="G11" s="94">
        <f t="shared" si="0"/>
        <v>2682000</v>
      </c>
      <c r="H11" s="250">
        <f t="shared" si="1"/>
        <v>0</v>
      </c>
    </row>
    <row r="12" spans="1:8" x14ac:dyDescent="0.2">
      <c r="C12" s="84">
        <v>7</v>
      </c>
      <c r="D12" s="91" t="s">
        <v>44</v>
      </c>
      <c r="E12" s="72">
        <v>1680000</v>
      </c>
      <c r="F12" s="72">
        <v>200000</v>
      </c>
      <c r="G12" s="94">
        <f t="shared" si="0"/>
        <v>1880000</v>
      </c>
      <c r="H12" s="250">
        <f t="shared" si="1"/>
        <v>3.4855350296270481E-2</v>
      </c>
    </row>
    <row r="13" spans="1:8" x14ac:dyDescent="0.2">
      <c r="C13" s="84">
        <v>8</v>
      </c>
      <c r="D13" s="91" t="s">
        <v>45</v>
      </c>
      <c r="E13" s="72">
        <v>1630000</v>
      </c>
      <c r="F13" s="72">
        <v>200000</v>
      </c>
      <c r="G13" s="94">
        <f t="shared" si="0"/>
        <v>1830000</v>
      </c>
      <c r="H13" s="250">
        <f t="shared" si="1"/>
        <v>3.4855350296270481E-2</v>
      </c>
    </row>
    <row r="14" spans="1:8" x14ac:dyDescent="0.2">
      <c r="C14" s="84">
        <v>9</v>
      </c>
      <c r="D14" s="91" t="s">
        <v>46</v>
      </c>
      <c r="E14" s="72">
        <v>1450000</v>
      </c>
      <c r="F14" s="72">
        <v>0</v>
      </c>
      <c r="G14" s="94">
        <f t="shared" si="0"/>
        <v>1450000</v>
      </c>
      <c r="H14" s="250">
        <f t="shared" si="1"/>
        <v>0</v>
      </c>
    </row>
    <row r="15" spans="1:8" x14ac:dyDescent="0.2">
      <c r="C15" s="84">
        <v>10</v>
      </c>
      <c r="D15" s="91" t="s">
        <v>47</v>
      </c>
      <c r="E15" s="72">
        <v>721000</v>
      </c>
      <c r="F15" s="72">
        <v>415000</v>
      </c>
      <c r="G15" s="94">
        <f t="shared" si="0"/>
        <v>1136000</v>
      </c>
      <c r="H15" s="250">
        <f t="shared" si="1"/>
        <v>7.2324851864761244E-2</v>
      </c>
    </row>
    <row r="16" spans="1:8" x14ac:dyDescent="0.2">
      <c r="C16" s="84">
        <v>11</v>
      </c>
      <c r="D16" s="91" t="s">
        <v>48</v>
      </c>
      <c r="E16" s="72">
        <v>900000</v>
      </c>
      <c r="F16" s="72">
        <v>0</v>
      </c>
      <c r="G16" s="94">
        <f t="shared" si="0"/>
        <v>900000</v>
      </c>
      <c r="H16" s="250">
        <f t="shared" si="1"/>
        <v>0</v>
      </c>
    </row>
    <row r="17" spans="3:8" x14ac:dyDescent="0.2">
      <c r="C17" s="84">
        <v>12</v>
      </c>
      <c r="D17" s="91" t="s">
        <v>49</v>
      </c>
      <c r="E17" s="72">
        <v>900000</v>
      </c>
      <c r="F17" s="72">
        <v>0</v>
      </c>
      <c r="G17" s="94">
        <f t="shared" si="0"/>
        <v>900000</v>
      </c>
      <c r="H17" s="250">
        <f t="shared" si="1"/>
        <v>0</v>
      </c>
    </row>
    <row r="18" spans="3:8" x14ac:dyDescent="0.2">
      <c r="C18" s="84">
        <v>13</v>
      </c>
      <c r="D18" s="91" t="s">
        <v>50</v>
      </c>
      <c r="E18" s="72">
        <v>700000</v>
      </c>
      <c r="F18" s="72">
        <v>85000</v>
      </c>
      <c r="G18" s="94">
        <f t="shared" si="0"/>
        <v>785000</v>
      </c>
      <c r="H18" s="250">
        <f t="shared" si="1"/>
        <v>1.4813523875914954E-2</v>
      </c>
    </row>
    <row r="19" spans="3:8" x14ac:dyDescent="0.2">
      <c r="C19" s="84">
        <v>14</v>
      </c>
      <c r="D19" s="91" t="s">
        <v>51</v>
      </c>
      <c r="E19" s="72">
        <v>640000</v>
      </c>
      <c r="F19" s="72">
        <v>60000</v>
      </c>
      <c r="G19" s="94">
        <f t="shared" si="0"/>
        <v>700000</v>
      </c>
      <c r="H19" s="250">
        <f t="shared" si="1"/>
        <v>1.0456605088881143E-2</v>
      </c>
    </row>
    <row r="20" spans="3:8" x14ac:dyDescent="0.2">
      <c r="C20" s="84">
        <v>15</v>
      </c>
      <c r="D20" s="91" t="s">
        <v>52</v>
      </c>
      <c r="E20" s="72">
        <v>600000</v>
      </c>
      <c r="F20" s="72">
        <v>50000</v>
      </c>
      <c r="G20" s="94">
        <f t="shared" si="0"/>
        <v>650000</v>
      </c>
      <c r="H20" s="250">
        <f t="shared" si="1"/>
        <v>8.7138375740676201E-3</v>
      </c>
    </row>
    <row r="21" spans="3:8" x14ac:dyDescent="0.2">
      <c r="C21" s="84">
        <v>16</v>
      </c>
      <c r="D21" s="91" t="s">
        <v>53</v>
      </c>
      <c r="E21" s="72">
        <v>550000</v>
      </c>
      <c r="F21" s="72">
        <v>0</v>
      </c>
      <c r="G21" s="94">
        <f t="shared" si="0"/>
        <v>550000</v>
      </c>
      <c r="H21" s="250">
        <f t="shared" si="1"/>
        <v>0</v>
      </c>
    </row>
    <row r="22" spans="3:8" x14ac:dyDescent="0.2">
      <c r="C22" s="84">
        <v>17</v>
      </c>
      <c r="D22" s="91" t="s">
        <v>54</v>
      </c>
      <c r="E22" s="72">
        <v>204500</v>
      </c>
      <c r="F22" s="72">
        <v>0</v>
      </c>
      <c r="G22" s="94">
        <f t="shared" si="0"/>
        <v>204500</v>
      </c>
      <c r="H22" s="250">
        <f t="shared" si="1"/>
        <v>0</v>
      </c>
    </row>
    <row r="23" spans="3:8" x14ac:dyDescent="0.2">
      <c r="C23" s="84">
        <v>18</v>
      </c>
      <c r="D23" s="91" t="s">
        <v>55</v>
      </c>
      <c r="E23" s="72">
        <v>350000</v>
      </c>
      <c r="F23" s="72">
        <v>50000</v>
      </c>
      <c r="G23" s="94">
        <f t="shared" si="0"/>
        <v>400000</v>
      </c>
      <c r="H23" s="250">
        <f t="shared" si="1"/>
        <v>8.7138375740676201E-3</v>
      </c>
    </row>
    <row r="24" spans="3:8" x14ac:dyDescent="0.2">
      <c r="C24" s="84">
        <v>19</v>
      </c>
      <c r="D24" s="91" t="s">
        <v>56</v>
      </c>
      <c r="E24" s="72">
        <v>0</v>
      </c>
      <c r="F24" s="72">
        <v>350000</v>
      </c>
      <c r="G24" s="94">
        <f t="shared" si="0"/>
        <v>350000</v>
      </c>
      <c r="H24" s="250">
        <f t="shared" si="1"/>
        <v>6.0996863018473332E-2</v>
      </c>
    </row>
    <row r="25" spans="3:8" x14ac:dyDescent="0.2">
      <c r="C25" s="84">
        <v>20</v>
      </c>
      <c r="D25" s="91" t="s">
        <v>57</v>
      </c>
      <c r="E25" s="72">
        <v>230000</v>
      </c>
      <c r="F25" s="72">
        <v>120000</v>
      </c>
      <c r="G25" s="94">
        <f t="shared" si="0"/>
        <v>350000</v>
      </c>
      <c r="H25" s="250">
        <f t="shared" si="1"/>
        <v>2.0913210177762286E-2</v>
      </c>
    </row>
    <row r="26" spans="3:8" x14ac:dyDescent="0.2">
      <c r="C26" s="84"/>
      <c r="D26" s="92" t="s">
        <v>22</v>
      </c>
      <c r="E26" s="72">
        <v>10609000</v>
      </c>
      <c r="F26" s="72">
        <v>3073000</v>
      </c>
      <c r="G26" s="94">
        <f t="shared" si="0"/>
        <v>13682000</v>
      </c>
      <c r="H26" s="250">
        <f t="shared" si="1"/>
        <v>0.53555245730219592</v>
      </c>
    </row>
    <row r="27" spans="3:8" x14ac:dyDescent="0.2">
      <c r="C27" s="90" t="s">
        <v>10</v>
      </c>
      <c r="D27" s="90"/>
      <c r="E27" s="95">
        <f>SUM(E6:E26)</f>
        <v>52151500</v>
      </c>
      <c r="F27" s="95">
        <f>SUM(F6:F26)</f>
        <v>5738000</v>
      </c>
      <c r="G27" s="95">
        <f>SUM(G6:G26)</f>
        <v>57889500</v>
      </c>
      <c r="H27" s="251">
        <v>1</v>
      </c>
    </row>
  </sheetData>
  <phoneticPr fontId="10" type="noConversion"/>
  <hyperlinks>
    <hyperlink ref="A1" location="Title!A1" display="Return" xr:uid="{17A9F430-B236-8B4C-BD8C-14ECE60A159C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10AB-D2ED-1F4D-8878-693725BF1A7C}">
  <sheetPr codeName="Sheet13"/>
  <dimension ref="A1:L16"/>
  <sheetViews>
    <sheetView showGridLines="0" workbookViewId="0">
      <selection activeCell="C21" sqref="C21"/>
    </sheetView>
  </sheetViews>
  <sheetFormatPr baseColWidth="10" defaultRowHeight="16" x14ac:dyDescent="0.2"/>
  <cols>
    <col min="1" max="2" width="10.83203125" style="39"/>
    <col min="3" max="3" width="27.33203125" style="39" bestFit="1" customWidth="1"/>
    <col min="4" max="16384" width="10.83203125" style="39"/>
  </cols>
  <sheetData>
    <row r="1" spans="1:12" x14ac:dyDescent="0.2">
      <c r="A1" s="23" t="s">
        <v>25</v>
      </c>
    </row>
    <row r="5" spans="1:12" x14ac:dyDescent="0.2">
      <c r="C5" s="261" t="s">
        <v>176</v>
      </c>
      <c r="D5" s="260">
        <v>2018</v>
      </c>
      <c r="E5" s="260"/>
      <c r="F5" s="260"/>
      <c r="G5" s="260">
        <v>2025</v>
      </c>
      <c r="H5" s="260"/>
      <c r="I5" s="260"/>
      <c r="J5" s="260">
        <v>2030</v>
      </c>
      <c r="K5" s="260"/>
      <c r="L5" s="260"/>
    </row>
    <row r="6" spans="1:12" x14ac:dyDescent="0.2">
      <c r="C6" s="262"/>
      <c r="D6" s="138" t="s">
        <v>70</v>
      </c>
      <c r="E6" s="28" t="s">
        <v>60</v>
      </c>
      <c r="F6" s="103" t="s">
        <v>71</v>
      </c>
      <c r="G6" s="138" t="s">
        <v>70</v>
      </c>
      <c r="H6" s="28" t="s">
        <v>60</v>
      </c>
      <c r="I6" s="103" t="s">
        <v>71</v>
      </c>
      <c r="J6" s="102" t="s">
        <v>70</v>
      </c>
      <c r="K6" s="102" t="s">
        <v>60</v>
      </c>
      <c r="L6" s="139" t="s">
        <v>71</v>
      </c>
    </row>
    <row r="7" spans="1:12" x14ac:dyDescent="0.2">
      <c r="C7" s="140" t="s">
        <v>72</v>
      </c>
      <c r="D7" s="135">
        <v>44.925557080378852</v>
      </c>
      <c r="E7" s="136">
        <v>11.571203803400902</v>
      </c>
      <c r="F7" s="137">
        <f>E7/D7</f>
        <v>0.25756394701346069</v>
      </c>
      <c r="G7" s="135">
        <v>56.648301284606745</v>
      </c>
      <c r="H7" s="136">
        <v>39.536787696187879</v>
      </c>
      <c r="I7" s="137">
        <f>H7/G7</f>
        <v>0.69793421514179377</v>
      </c>
      <c r="J7" s="135">
        <v>63.060856278723847</v>
      </c>
      <c r="K7" s="136">
        <v>59.419201286247571</v>
      </c>
      <c r="L7" s="137">
        <f>K7/J7</f>
        <v>0.94225173574585697</v>
      </c>
    </row>
    <row r="8" spans="1:12" x14ac:dyDescent="0.2">
      <c r="C8" s="140" t="s">
        <v>73</v>
      </c>
      <c r="D8" s="133">
        <v>37.030177797441688</v>
      </c>
      <c r="E8" s="134">
        <v>24.556630893137513</v>
      </c>
      <c r="F8" s="63">
        <f t="shared" ref="F8:F16" si="0">E8/D8</f>
        <v>0.66315184948515327</v>
      </c>
      <c r="G8" s="133">
        <v>46.692724694296487</v>
      </c>
      <c r="H8" s="134">
        <v>44.683938414307789</v>
      </c>
      <c r="I8" s="63">
        <f t="shared" ref="I8:I16" si="1">H8/G8</f>
        <v>0.9569786022738983</v>
      </c>
      <c r="J8" s="133">
        <v>51.978314167192266</v>
      </c>
      <c r="K8" s="134">
        <v>49.742134440273219</v>
      </c>
      <c r="L8" s="63">
        <f t="shared" ref="L8:L16" si="2">K8/J8</f>
        <v>0.9569786022738983</v>
      </c>
    </row>
    <row r="9" spans="1:12" x14ac:dyDescent="0.2">
      <c r="C9" s="140" t="s">
        <v>74</v>
      </c>
      <c r="D9" s="133">
        <v>42.247863826597012</v>
      </c>
      <c r="E9" s="134">
        <v>42.247863826597012</v>
      </c>
      <c r="F9" s="63">
        <f t="shared" si="0"/>
        <v>1</v>
      </c>
      <c r="G9" s="133">
        <v>53.271898540916752</v>
      </c>
      <c r="H9" s="134">
        <v>53.271898540916752</v>
      </c>
      <c r="I9" s="63">
        <f t="shared" si="1"/>
        <v>1</v>
      </c>
      <c r="J9" s="133">
        <v>59.302246694136343</v>
      </c>
      <c r="K9" s="134">
        <v>59.302246694136343</v>
      </c>
      <c r="L9" s="63">
        <f t="shared" si="2"/>
        <v>1</v>
      </c>
    </row>
    <row r="10" spans="1:12" x14ac:dyDescent="0.2">
      <c r="C10" s="140" t="s">
        <v>75</v>
      </c>
      <c r="D10" s="133">
        <v>14.862463909977565</v>
      </c>
      <c r="E10" s="134">
        <v>9.7601070465108091</v>
      </c>
      <c r="F10" s="63">
        <f t="shared" si="0"/>
        <v>0.65669508808418975</v>
      </c>
      <c r="G10" s="133">
        <v>18.74063201704217</v>
      </c>
      <c r="H10" s="134">
        <v>17.414342933704045</v>
      </c>
      <c r="I10" s="63">
        <f t="shared" si="1"/>
        <v>0.92922922331904079</v>
      </c>
      <c r="J10" s="133">
        <v>20.862060739679794</v>
      </c>
      <c r="K10" s="134">
        <v>19.385636497967312</v>
      </c>
      <c r="L10" s="63">
        <f t="shared" si="2"/>
        <v>0.9292292233190409</v>
      </c>
    </row>
    <row r="11" spans="1:12" x14ac:dyDescent="0.2">
      <c r="C11" s="140" t="s">
        <v>76</v>
      </c>
      <c r="D11" s="133">
        <v>12.325064799552081</v>
      </c>
      <c r="E11" s="134">
        <v>11.079340062567784</v>
      </c>
      <c r="F11" s="63">
        <f t="shared" si="0"/>
        <v>0.89892753042324214</v>
      </c>
      <c r="G11" s="133">
        <v>15.541131362448088</v>
      </c>
      <c r="H11" s="134">
        <v>14.897530261520066</v>
      </c>
      <c r="I11" s="63">
        <f t="shared" si="1"/>
        <v>0.95858724272267914</v>
      </c>
      <c r="J11" s="133">
        <v>17.300378458522562</v>
      </c>
      <c r="K11" s="134">
        <v>16.583922084613977</v>
      </c>
      <c r="L11" s="63">
        <f t="shared" si="2"/>
        <v>0.95858724272267914</v>
      </c>
    </row>
    <row r="12" spans="1:12" x14ac:dyDescent="0.2">
      <c r="C12" s="140" t="s">
        <v>77</v>
      </c>
      <c r="D12" s="133">
        <v>128.7131448142739</v>
      </c>
      <c r="E12" s="134">
        <v>9.8698457105045758</v>
      </c>
      <c r="F12" s="63">
        <f t="shared" si="0"/>
        <v>7.6680946027278166E-2</v>
      </c>
      <c r="G12" s="133">
        <v>162.29917847613518</v>
      </c>
      <c r="H12" s="134">
        <v>18.51512035511567</v>
      </c>
      <c r="I12" s="63">
        <f t="shared" si="1"/>
        <v>0.11408018530320641</v>
      </c>
      <c r="J12" s="133">
        <v>180.67135176072142</v>
      </c>
      <c r="K12" s="134">
        <v>25.255127708782094</v>
      </c>
      <c r="L12" s="63">
        <f t="shared" si="2"/>
        <v>0.13978490481562139</v>
      </c>
    </row>
    <row r="13" spans="1:12" x14ac:dyDescent="0.2">
      <c r="C13" s="140" t="s">
        <v>78</v>
      </c>
      <c r="D13" s="133">
        <v>66.193143843102874</v>
      </c>
      <c r="E13" s="134">
        <v>8.0369496565036407</v>
      </c>
      <c r="F13" s="63">
        <f t="shared" si="0"/>
        <v>0.12141664815850965</v>
      </c>
      <c r="G13" s="133">
        <v>83.465390283097676</v>
      </c>
      <c r="H13" s="134">
        <v>23.264874792590142</v>
      </c>
      <c r="I13" s="63">
        <f t="shared" si="1"/>
        <v>0.27873678795103463</v>
      </c>
      <c r="J13" s="133">
        <v>92.913624266439555</v>
      </c>
      <c r="K13" s="134">
        <v>36.339291155078392</v>
      </c>
      <c r="L13" s="63">
        <f t="shared" si="2"/>
        <v>0.3911083163742668</v>
      </c>
    </row>
    <row r="14" spans="1:12" x14ac:dyDescent="0.2">
      <c r="C14" s="140" t="s">
        <v>79</v>
      </c>
      <c r="D14" s="133">
        <v>10.446663351644263</v>
      </c>
      <c r="E14" s="134">
        <v>6.8705842531215371</v>
      </c>
      <c r="F14" s="63">
        <f t="shared" si="0"/>
        <v>0.65768217294377873</v>
      </c>
      <c r="G14" s="133">
        <v>13.172585303817304</v>
      </c>
      <c r="H14" s="134">
        <v>9.4018084377345428</v>
      </c>
      <c r="I14" s="63">
        <f t="shared" si="1"/>
        <v>0.71374056199962344</v>
      </c>
      <c r="J14" s="133">
        <v>14.663714353760776</v>
      </c>
      <c r="K14" s="134">
        <v>11.053247869745801</v>
      </c>
      <c r="L14" s="63">
        <f t="shared" si="2"/>
        <v>0.75378226846808394</v>
      </c>
    </row>
    <row r="15" spans="1:12" x14ac:dyDescent="0.2">
      <c r="C15" s="140" t="s">
        <v>80</v>
      </c>
      <c r="D15" s="133">
        <v>4.6999999999999993</v>
      </c>
      <c r="E15" s="134">
        <v>4.3858085065563053</v>
      </c>
      <c r="F15" s="63">
        <f t="shared" si="0"/>
        <v>0.93315074607580972</v>
      </c>
      <c r="G15" s="133">
        <v>5.9264043306417786</v>
      </c>
      <c r="H15" s="134">
        <v>5.768544719440972</v>
      </c>
      <c r="I15" s="63">
        <f t="shared" si="1"/>
        <v>0.97336334100854172</v>
      </c>
      <c r="J15" s="133">
        <v>6.5972698786955721</v>
      </c>
      <c r="K15" s="134">
        <v>6.4215406506621386</v>
      </c>
      <c r="L15" s="63">
        <f t="shared" si="2"/>
        <v>0.97336334100854172</v>
      </c>
    </row>
    <row r="16" spans="1:12" x14ac:dyDescent="0.2">
      <c r="C16" s="143" t="s">
        <v>10</v>
      </c>
      <c r="D16" s="141">
        <v>361.44407942296823</v>
      </c>
      <c r="E16" s="142">
        <v>128.37833375890008</v>
      </c>
      <c r="F16" s="144">
        <f t="shared" si="0"/>
        <v>0.35518173091630445</v>
      </c>
      <c r="G16" s="141">
        <v>455.75824629300217</v>
      </c>
      <c r="H16" s="142">
        <v>226.75484615151785</v>
      </c>
      <c r="I16" s="144">
        <f t="shared" si="1"/>
        <v>0.49753317245682827</v>
      </c>
      <c r="J16" s="141">
        <v>507.34981659787212</v>
      </c>
      <c r="K16" s="142">
        <v>283.50234838750686</v>
      </c>
      <c r="L16" s="144">
        <f t="shared" si="2"/>
        <v>0.55879067876398225</v>
      </c>
    </row>
  </sheetData>
  <mergeCells count="4">
    <mergeCell ref="D5:F5"/>
    <mergeCell ref="G5:I5"/>
    <mergeCell ref="J5:L5"/>
    <mergeCell ref="C5:C6"/>
  </mergeCells>
  <phoneticPr fontId="10" type="noConversion"/>
  <hyperlinks>
    <hyperlink ref="A1" location="Title!A1" display="Return" xr:uid="{E7E114C2-DC48-7340-A65D-1BD2EED77FA1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FF45-904D-1B43-B05E-24CE620E033D}">
  <sheetPr codeName="Sheet15"/>
  <dimension ref="A1:Q20"/>
  <sheetViews>
    <sheetView showGridLines="0" workbookViewId="0">
      <selection activeCell="C5" sqref="C5"/>
    </sheetView>
  </sheetViews>
  <sheetFormatPr baseColWidth="10" defaultRowHeight="16" x14ac:dyDescent="0.2"/>
  <cols>
    <col min="1" max="2" width="10.83203125" style="39"/>
    <col min="3" max="3" width="17.33203125" style="39" bestFit="1" customWidth="1"/>
    <col min="4" max="9" width="11" style="39" bestFit="1" customWidth="1"/>
    <col min="10" max="10" width="10.83203125" style="39"/>
    <col min="11" max="11" width="17.33203125" style="39" bestFit="1" customWidth="1"/>
    <col min="12" max="13" width="10.83203125" style="39"/>
    <col min="14" max="14" width="13.1640625" style="39" customWidth="1"/>
    <col min="15" max="16384" width="10.83203125" style="39"/>
  </cols>
  <sheetData>
    <row r="1" spans="1:17" x14ac:dyDescent="0.2">
      <c r="A1" s="23" t="s">
        <v>25</v>
      </c>
    </row>
    <row r="4" spans="1:17" x14ac:dyDescent="0.2">
      <c r="C4" s="256" t="s">
        <v>210</v>
      </c>
      <c r="D4" s="43"/>
      <c r="E4" s="43"/>
      <c r="F4" s="43"/>
      <c r="G4" s="43"/>
      <c r="H4" s="43"/>
      <c r="K4" s="256" t="s">
        <v>207</v>
      </c>
    </row>
    <row r="5" spans="1:17" ht="19" x14ac:dyDescent="0.25">
      <c r="C5" s="96"/>
      <c r="D5" s="29" t="s">
        <v>84</v>
      </c>
      <c r="E5" s="30" t="s">
        <v>85</v>
      </c>
      <c r="F5" s="30" t="s">
        <v>86</v>
      </c>
      <c r="G5" s="30" t="s">
        <v>87</v>
      </c>
      <c r="H5" s="30" t="s">
        <v>88</v>
      </c>
      <c r="I5" s="82" t="s">
        <v>10</v>
      </c>
      <c r="K5" s="58" t="s">
        <v>82</v>
      </c>
      <c r="L5" s="138" t="s">
        <v>84</v>
      </c>
      <c r="M5" s="28" t="s">
        <v>85</v>
      </c>
      <c r="N5" s="28" t="s">
        <v>86</v>
      </c>
      <c r="O5" s="28" t="s">
        <v>87</v>
      </c>
      <c r="P5" s="28" t="s">
        <v>88</v>
      </c>
      <c r="Q5" s="82" t="s">
        <v>10</v>
      </c>
    </row>
    <row r="6" spans="1:17" x14ac:dyDescent="0.2">
      <c r="C6" s="83">
        <v>2016</v>
      </c>
      <c r="D6" s="48">
        <v>2.6422347970498126</v>
      </c>
      <c r="E6" s="49">
        <v>111.20849515783512</v>
      </c>
      <c r="F6" s="49">
        <v>15.713221643066417</v>
      </c>
      <c r="G6" s="49">
        <v>12.900135331434074</v>
      </c>
      <c r="H6" s="49">
        <v>4.9291397844709683</v>
      </c>
      <c r="I6" s="145">
        <f t="shared" ref="I6:I20" si="0">SUM(D6:H6)</f>
        <v>147.39322671385639</v>
      </c>
      <c r="K6" s="147">
        <v>82000</v>
      </c>
      <c r="L6" s="150">
        <f t="shared" ref="L6:L20" si="1">D6*$K6/1000</f>
        <v>216.66325335808463</v>
      </c>
      <c r="M6" s="151">
        <f t="shared" ref="M6:M20" si="2">E6*$K6/1000</f>
        <v>9119.0966029424799</v>
      </c>
      <c r="N6" s="151">
        <f t="shared" ref="N6:N20" si="3">F6*$K6/1000</f>
        <v>1288.4841747314463</v>
      </c>
      <c r="O6" s="151">
        <f t="shared" ref="O6:O20" si="4">G6*$K6/1000</f>
        <v>1057.8110971775939</v>
      </c>
      <c r="P6" s="152">
        <f t="shared" ref="P6:P20" si="5">H6*$K6/1000</f>
        <v>404.18946232661943</v>
      </c>
      <c r="Q6" s="53">
        <f t="shared" ref="Q6:Q20" si="6">SUM(L6:P6)</f>
        <v>12086.244590536224</v>
      </c>
    </row>
    <row r="7" spans="1:17" x14ac:dyDescent="0.2">
      <c r="C7" s="84">
        <v>2017</v>
      </c>
      <c r="D7" s="48">
        <v>2.9120094353130237</v>
      </c>
      <c r="E7" s="49">
        <v>118.8449941501804</v>
      </c>
      <c r="F7" s="49">
        <v>16.836543624682211</v>
      </c>
      <c r="G7" s="49">
        <v>16.039551027954573</v>
      </c>
      <c r="H7" s="49">
        <v>5.4143728413179133</v>
      </c>
      <c r="I7" s="145">
        <f t="shared" si="0"/>
        <v>160.04747107944814</v>
      </c>
      <c r="K7" s="147">
        <v>114000</v>
      </c>
      <c r="L7" s="149">
        <f t="shared" si="1"/>
        <v>331.9690756256847</v>
      </c>
      <c r="M7" s="52">
        <f t="shared" si="2"/>
        <v>13548.329333120566</v>
      </c>
      <c r="N7" s="52">
        <f t="shared" si="3"/>
        <v>1919.3659732137721</v>
      </c>
      <c r="O7" s="52">
        <f t="shared" si="4"/>
        <v>1828.5088171868213</v>
      </c>
      <c r="P7" s="94">
        <f t="shared" si="5"/>
        <v>617.23850391024212</v>
      </c>
      <c r="Q7" s="53">
        <f t="shared" si="6"/>
        <v>18245.411703057085</v>
      </c>
    </row>
    <row r="8" spans="1:17" x14ac:dyDescent="0.2">
      <c r="C8" s="84">
        <v>2018</v>
      </c>
      <c r="D8" s="48">
        <v>3.3965846933866883</v>
      </c>
      <c r="E8" s="49">
        <v>129.17790755155985</v>
      </c>
      <c r="F8" s="49">
        <v>22.4416066370765</v>
      </c>
      <c r="G8" s="49">
        <v>18.164384978859047</v>
      </c>
      <c r="H8" s="49">
        <v>6.4347522927076293</v>
      </c>
      <c r="I8" s="145">
        <f t="shared" si="0"/>
        <v>179.61523615358971</v>
      </c>
      <c r="K8" s="147">
        <v>265000</v>
      </c>
      <c r="L8" s="149">
        <f t="shared" si="1"/>
        <v>900.09494374747237</v>
      </c>
      <c r="M8" s="52">
        <f t="shared" si="2"/>
        <v>34232.145501163366</v>
      </c>
      <c r="N8" s="52">
        <f t="shared" si="3"/>
        <v>5947.0257588252725</v>
      </c>
      <c r="O8" s="52">
        <f t="shared" si="4"/>
        <v>4813.5620193976474</v>
      </c>
      <c r="P8" s="94">
        <f t="shared" si="5"/>
        <v>1705.2093575675217</v>
      </c>
      <c r="Q8" s="53">
        <f t="shared" si="6"/>
        <v>47598.037580701282</v>
      </c>
    </row>
    <row r="9" spans="1:17" x14ac:dyDescent="0.2">
      <c r="C9" s="84">
        <v>2019</v>
      </c>
      <c r="D9" s="48">
        <v>3.5472774819414252</v>
      </c>
      <c r="E9" s="49">
        <v>135.30525997366681</v>
      </c>
      <c r="F9" s="49">
        <v>23.998962916101803</v>
      </c>
      <c r="G9" s="49">
        <v>19.043325213240383</v>
      </c>
      <c r="H9" s="49">
        <v>6.9457496473326001</v>
      </c>
      <c r="I9" s="145">
        <f t="shared" si="0"/>
        <v>188.84057523228302</v>
      </c>
      <c r="K9" s="147">
        <v>344500</v>
      </c>
      <c r="L9" s="149">
        <f t="shared" si="1"/>
        <v>1222.0370925288209</v>
      </c>
      <c r="M9" s="52">
        <f t="shared" si="2"/>
        <v>46612.662060928218</v>
      </c>
      <c r="N9" s="52">
        <f t="shared" si="3"/>
        <v>8267.6427245970717</v>
      </c>
      <c r="O9" s="52">
        <f t="shared" si="4"/>
        <v>6560.4255359613126</v>
      </c>
      <c r="P9" s="94">
        <f t="shared" si="5"/>
        <v>2392.8107535060808</v>
      </c>
      <c r="Q9" s="53">
        <f t="shared" si="6"/>
        <v>65055.578167521511</v>
      </c>
    </row>
    <row r="10" spans="1:17" x14ac:dyDescent="0.2">
      <c r="C10" s="84">
        <v>2020</v>
      </c>
      <c r="D10" s="48">
        <v>3.8635623480108059</v>
      </c>
      <c r="E10" s="49">
        <v>138.59350710701506</v>
      </c>
      <c r="F10" s="49">
        <v>26.939166811451067</v>
      </c>
      <c r="G10" s="49">
        <v>21.149443234985732</v>
      </c>
      <c r="H10" s="49">
        <v>7.5202348095135996</v>
      </c>
      <c r="I10" s="145">
        <f t="shared" si="0"/>
        <v>198.06591431097627</v>
      </c>
      <c r="K10" s="147">
        <v>413400</v>
      </c>
      <c r="L10" s="149">
        <f t="shared" si="1"/>
        <v>1597.1966746676671</v>
      </c>
      <c r="M10" s="52">
        <f t="shared" si="2"/>
        <v>57294.555838040025</v>
      </c>
      <c r="N10" s="52">
        <f t="shared" si="3"/>
        <v>11136.65155985387</v>
      </c>
      <c r="O10" s="52">
        <f t="shared" si="4"/>
        <v>8743.1798333431016</v>
      </c>
      <c r="P10" s="94">
        <f t="shared" si="5"/>
        <v>3108.8650702529221</v>
      </c>
      <c r="Q10" s="53">
        <f t="shared" si="6"/>
        <v>81880.448976157597</v>
      </c>
    </row>
    <row r="11" spans="1:17" x14ac:dyDescent="0.2">
      <c r="C11" s="84">
        <v>2021</v>
      </c>
      <c r="D11" s="48">
        <v>4.1467653650193164</v>
      </c>
      <c r="E11" s="49">
        <v>141.88175424036331</v>
      </c>
      <c r="F11" s="49">
        <v>29.879370706800323</v>
      </c>
      <c r="G11" s="49">
        <v>22.770498624433412</v>
      </c>
      <c r="H11" s="49">
        <v>8.0947199716945981</v>
      </c>
      <c r="I11" s="145">
        <f t="shared" si="0"/>
        <v>206.77310890831095</v>
      </c>
      <c r="K11" s="147">
        <v>496080</v>
      </c>
      <c r="L11" s="149">
        <f t="shared" si="1"/>
        <v>2057.1273622787826</v>
      </c>
      <c r="M11" s="52">
        <f t="shared" si="2"/>
        <v>70384.700643559423</v>
      </c>
      <c r="N11" s="52">
        <f t="shared" si="3"/>
        <v>14822.558220229505</v>
      </c>
      <c r="O11" s="52">
        <f t="shared" si="4"/>
        <v>11295.988957608926</v>
      </c>
      <c r="P11" s="94">
        <f t="shared" si="5"/>
        <v>4015.6286835582564</v>
      </c>
      <c r="Q11" s="53">
        <f t="shared" si="6"/>
        <v>102576.00386723489</v>
      </c>
    </row>
    <row r="12" spans="1:17" x14ac:dyDescent="0.2">
      <c r="C12" s="84">
        <v>2022</v>
      </c>
      <c r="D12" s="48">
        <v>4.4299683820278268</v>
      </c>
      <c r="E12" s="49">
        <v>145.17000137371156</v>
      </c>
      <c r="F12" s="49">
        <v>32.819574602149572</v>
      </c>
      <c r="G12" s="49">
        <v>24.391554013881091</v>
      </c>
      <c r="H12" s="49">
        <v>8.6692051338755949</v>
      </c>
      <c r="I12" s="145">
        <f t="shared" si="0"/>
        <v>215.48030350564565</v>
      </c>
      <c r="K12" s="147">
        <v>595296</v>
      </c>
      <c r="L12" s="149">
        <f t="shared" si="1"/>
        <v>2637.1424579476375</v>
      </c>
      <c r="M12" s="52">
        <f t="shared" si="2"/>
        <v>86419.121137764989</v>
      </c>
      <c r="N12" s="52">
        <f t="shared" si="3"/>
        <v>19537.36148236123</v>
      </c>
      <c r="O12" s="52">
        <f t="shared" si="4"/>
        <v>14520.194538247359</v>
      </c>
      <c r="P12" s="94">
        <f t="shared" si="5"/>
        <v>5160.7431393756069</v>
      </c>
      <c r="Q12" s="53">
        <f t="shared" si="6"/>
        <v>128274.56275569684</v>
      </c>
    </row>
    <row r="13" spans="1:17" x14ac:dyDescent="0.2">
      <c r="C13" s="84">
        <v>2023</v>
      </c>
      <c r="D13" s="48">
        <v>4.7131713990363364</v>
      </c>
      <c r="E13" s="49">
        <v>148.45824850705984</v>
      </c>
      <c r="F13" s="49">
        <v>35.759778497498829</v>
      </c>
      <c r="G13" s="49">
        <v>26.012609403328778</v>
      </c>
      <c r="H13" s="49">
        <v>9.243690296056597</v>
      </c>
      <c r="I13" s="145">
        <f t="shared" si="0"/>
        <v>224.18749810298036</v>
      </c>
      <c r="K13" s="147">
        <v>714355</v>
      </c>
      <c r="L13" s="149">
        <f t="shared" si="1"/>
        <v>3366.8775547586024</v>
      </c>
      <c r="M13" s="52">
        <f t="shared" si="2"/>
        <v>106051.89211226073</v>
      </c>
      <c r="N13" s="52">
        <f t="shared" si="3"/>
        <v>25545.176568580777</v>
      </c>
      <c r="O13" s="52">
        <f t="shared" si="4"/>
        <v>18582.23759031493</v>
      </c>
      <c r="P13" s="94">
        <f t="shared" si="5"/>
        <v>6603.2763814395112</v>
      </c>
      <c r="Q13" s="53">
        <f t="shared" si="6"/>
        <v>160149.46020735454</v>
      </c>
    </row>
    <row r="14" spans="1:17" x14ac:dyDescent="0.2">
      <c r="C14" s="84">
        <v>2024</v>
      </c>
      <c r="D14" s="48">
        <v>4.9963744160448469</v>
      </c>
      <c r="E14" s="49">
        <v>151.74649564040806</v>
      </c>
      <c r="F14" s="49">
        <v>38.699982392848078</v>
      </c>
      <c r="G14" s="49">
        <v>27.633664792776461</v>
      </c>
      <c r="H14" s="49">
        <v>9.8181754582375973</v>
      </c>
      <c r="I14" s="145">
        <f t="shared" si="0"/>
        <v>232.89469270031506</v>
      </c>
      <c r="K14" s="147">
        <v>857226</v>
      </c>
      <c r="L14" s="149">
        <f t="shared" si="1"/>
        <v>4283.0220551684597</v>
      </c>
      <c r="M14" s="52">
        <f t="shared" si="2"/>
        <v>130081.04147184444</v>
      </c>
      <c r="N14" s="52">
        <f t="shared" si="3"/>
        <v>33174.631106691588</v>
      </c>
      <c r="O14" s="52">
        <f t="shared" si="4"/>
        <v>23688.295935652593</v>
      </c>
      <c r="P14" s="94">
        <f t="shared" si="5"/>
        <v>8416.395275363182</v>
      </c>
      <c r="Q14" s="53">
        <f t="shared" si="6"/>
        <v>199643.38584472024</v>
      </c>
    </row>
    <row r="15" spans="1:17" x14ac:dyDescent="0.2">
      <c r="C15" s="84">
        <v>2025</v>
      </c>
      <c r="D15" s="48">
        <v>5.2083395972434907</v>
      </c>
      <c r="E15" s="49">
        <v>152.87158964796222</v>
      </c>
      <c r="F15" s="49">
        <v>40.917689114521593</v>
      </c>
      <c r="G15" s="49">
        <v>29.041006674794538</v>
      </c>
      <c r="H15" s="49">
        <v>10.235234297867706</v>
      </c>
      <c r="I15" s="145">
        <f t="shared" si="0"/>
        <v>238.27385933238958</v>
      </c>
      <c r="K15" s="147">
        <v>1037244</v>
      </c>
      <c r="L15" s="149">
        <f t="shared" si="1"/>
        <v>5402.3189972032269</v>
      </c>
      <c r="M15" s="52">
        <f t="shared" si="2"/>
        <v>158565.13913281093</v>
      </c>
      <c r="N15" s="52">
        <f t="shared" si="3"/>
        <v>42441.627527902834</v>
      </c>
      <c r="O15" s="52">
        <f t="shared" si="4"/>
        <v>30122.609927390586</v>
      </c>
      <c r="P15" s="94">
        <f t="shared" si="5"/>
        <v>10616.43536405749</v>
      </c>
      <c r="Q15" s="53">
        <f t="shared" si="6"/>
        <v>247148.13094936506</v>
      </c>
    </row>
    <row r="16" spans="1:17" x14ac:dyDescent="0.2">
      <c r="C16" s="84">
        <v>2026</v>
      </c>
      <c r="D16" s="48">
        <v>5.4203047784421337</v>
      </c>
      <c r="E16" s="49">
        <v>153.99668365551639</v>
      </c>
      <c r="F16" s="49">
        <v>43.135395836195087</v>
      </c>
      <c r="G16" s="49">
        <v>30.448348556812611</v>
      </c>
      <c r="H16" s="49">
        <v>10.652293137497811</v>
      </c>
      <c r="I16" s="145">
        <f t="shared" si="0"/>
        <v>243.65302596446404</v>
      </c>
      <c r="K16" s="147">
        <v>1192830</v>
      </c>
      <c r="L16" s="149">
        <f t="shared" si="1"/>
        <v>6465.50214886913</v>
      </c>
      <c r="M16" s="52">
        <f t="shared" si="2"/>
        <v>183691.86416480961</v>
      </c>
      <c r="N16" s="52">
        <f t="shared" si="3"/>
        <v>51453.194215288589</v>
      </c>
      <c r="O16" s="52">
        <f t="shared" si="4"/>
        <v>36319.703609022792</v>
      </c>
      <c r="P16" s="94">
        <f t="shared" si="5"/>
        <v>12706.374823201513</v>
      </c>
      <c r="Q16" s="53">
        <f t="shared" si="6"/>
        <v>290636.63896119164</v>
      </c>
    </row>
    <row r="17" spans="3:17" x14ac:dyDescent="0.2">
      <c r="C17" s="84">
        <v>2027</v>
      </c>
      <c r="D17" s="48">
        <v>5.6322699596407766</v>
      </c>
      <c r="E17" s="49">
        <v>155.12177766307059</v>
      </c>
      <c r="F17" s="49">
        <v>45.353102557868596</v>
      </c>
      <c r="G17" s="49">
        <v>31.855690438830692</v>
      </c>
      <c r="H17" s="49">
        <v>11.069351977127919</v>
      </c>
      <c r="I17" s="145">
        <f t="shared" si="0"/>
        <v>249.03219259653858</v>
      </c>
      <c r="K17" s="147">
        <v>1371755</v>
      </c>
      <c r="L17" s="149">
        <f t="shared" si="1"/>
        <v>7726.0944784870335</v>
      </c>
      <c r="M17" s="52">
        <f t="shared" si="2"/>
        <v>212789.0741182054</v>
      </c>
      <c r="N17" s="52">
        <f t="shared" si="3"/>
        <v>62213.345199269032</v>
      </c>
      <c r="O17" s="52">
        <f t="shared" si="4"/>
        <v>43698.202637918199</v>
      </c>
      <c r="P17" s="94">
        <f t="shared" si="5"/>
        <v>15184.43892138511</v>
      </c>
      <c r="Q17" s="53">
        <f t="shared" si="6"/>
        <v>341611.15535526472</v>
      </c>
    </row>
    <row r="18" spans="3:17" x14ac:dyDescent="0.2">
      <c r="C18" s="84">
        <v>2028</v>
      </c>
      <c r="D18" s="48">
        <v>5.8442351408394195</v>
      </c>
      <c r="E18" s="49">
        <v>156.24687167062478</v>
      </c>
      <c r="F18" s="49">
        <v>47.570809279542104</v>
      </c>
      <c r="G18" s="49">
        <v>33.263032320848787</v>
      </c>
      <c r="H18" s="49">
        <v>11.486410816758029</v>
      </c>
      <c r="I18" s="145">
        <f t="shared" si="0"/>
        <v>254.41135922861315</v>
      </c>
      <c r="K18" s="147">
        <v>1577518</v>
      </c>
      <c r="L18" s="149">
        <f t="shared" si="1"/>
        <v>9219.3861309067197</v>
      </c>
      <c r="M18" s="52">
        <f t="shared" si="2"/>
        <v>246482.25250410067</v>
      </c>
      <c r="N18" s="52">
        <f t="shared" si="3"/>
        <v>75043.8079130447</v>
      </c>
      <c r="O18" s="52">
        <f t="shared" si="4"/>
        <v>52473.032220720735</v>
      </c>
      <c r="P18" s="94">
        <f t="shared" si="5"/>
        <v>18120.019818830493</v>
      </c>
      <c r="Q18" s="53">
        <f t="shared" si="6"/>
        <v>401338.49858760333</v>
      </c>
    </row>
    <row r="19" spans="3:17" x14ac:dyDescent="0.2">
      <c r="C19" s="84">
        <v>2029</v>
      </c>
      <c r="D19" s="48">
        <v>6.0562003220380642</v>
      </c>
      <c r="E19" s="49">
        <v>157.37196567817892</v>
      </c>
      <c r="F19" s="49">
        <v>49.788516001215612</v>
      </c>
      <c r="G19" s="49">
        <v>34.67037420286686</v>
      </c>
      <c r="H19" s="49">
        <v>11.903469656388138</v>
      </c>
      <c r="I19" s="145">
        <f t="shared" si="0"/>
        <v>259.79052586068758</v>
      </c>
      <c r="K19" s="147">
        <v>1814146</v>
      </c>
      <c r="L19" s="149">
        <f t="shared" si="1"/>
        <v>10986.831589424066</v>
      </c>
      <c r="M19" s="52">
        <f t="shared" si="2"/>
        <v>285495.72204720555</v>
      </c>
      <c r="N19" s="52">
        <f t="shared" si="3"/>
        <v>90323.637149541304</v>
      </c>
      <c r="O19" s="52">
        <f t="shared" si="4"/>
        <v>62897.120678634099</v>
      </c>
      <c r="P19" s="94">
        <f t="shared" si="5"/>
        <v>21594.631863257913</v>
      </c>
      <c r="Q19" s="53">
        <f t="shared" si="6"/>
        <v>471297.94332806289</v>
      </c>
    </row>
    <row r="20" spans="3:17" x14ac:dyDescent="0.2">
      <c r="C20" s="85">
        <v>2030</v>
      </c>
      <c r="D20" s="50">
        <v>6.2681655032367054</v>
      </c>
      <c r="E20" s="51">
        <v>158.49705968573312</v>
      </c>
      <c r="F20" s="51">
        <v>52.00622272288912</v>
      </c>
      <c r="G20" s="51">
        <v>36.077716084884948</v>
      </c>
      <c r="H20" s="51">
        <v>12.320528496018243</v>
      </c>
      <c r="I20" s="146">
        <f t="shared" si="0"/>
        <v>265.16969249276212</v>
      </c>
      <c r="K20" s="148">
        <v>2086268</v>
      </c>
      <c r="L20" s="153">
        <f t="shared" si="1"/>
        <v>13077.073108106635</v>
      </c>
      <c r="M20" s="54">
        <f t="shared" si="2"/>
        <v>330667.34371643508</v>
      </c>
      <c r="N20" s="54">
        <f t="shared" si="3"/>
        <v>108498.91826763643</v>
      </c>
      <c r="O20" s="54">
        <f t="shared" si="4"/>
        <v>75267.784580980748</v>
      </c>
      <c r="P20" s="154">
        <f t="shared" si="5"/>
        <v>25703.92434433099</v>
      </c>
      <c r="Q20" s="55">
        <f t="shared" si="6"/>
        <v>553215.04401748988</v>
      </c>
    </row>
  </sheetData>
  <phoneticPr fontId="10" type="noConversion"/>
  <hyperlinks>
    <hyperlink ref="A1" location="Title!A1" display="Return" xr:uid="{FD69235A-6EBF-124E-8497-4AAEC3EEA082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EDE0C-CA96-C34D-AEBB-C2B0F6A62636}">
  <sheetPr codeName="Sheet16"/>
  <dimension ref="A1:Q20"/>
  <sheetViews>
    <sheetView showGridLines="0" workbookViewId="0">
      <selection activeCell="C4" sqref="C4"/>
    </sheetView>
  </sheetViews>
  <sheetFormatPr baseColWidth="10" defaultRowHeight="16" x14ac:dyDescent="0.2"/>
  <cols>
    <col min="9" max="9" width="11" style="39" bestFit="1" customWidth="1"/>
    <col min="11" max="11" width="16.33203125" bestFit="1" customWidth="1"/>
    <col min="12" max="13" width="10.83203125" style="39"/>
    <col min="14" max="14" width="13.1640625" style="39" customWidth="1"/>
    <col min="15" max="17" width="10.83203125" style="39"/>
  </cols>
  <sheetData>
    <row r="1" spans="1:17" x14ac:dyDescent="0.2">
      <c r="A1" s="23" t="s">
        <v>25</v>
      </c>
    </row>
    <row r="4" spans="1:17" x14ac:dyDescent="0.2">
      <c r="C4" s="256" t="s">
        <v>206</v>
      </c>
      <c r="D4" s="256"/>
      <c r="E4" s="43"/>
      <c r="F4" s="43"/>
      <c r="G4" s="43"/>
      <c r="H4" s="43"/>
      <c r="J4" s="39"/>
      <c r="K4" s="256" t="s">
        <v>207</v>
      </c>
      <c r="L4" s="256"/>
    </row>
    <row r="5" spans="1:17" ht="19" x14ac:dyDescent="0.25">
      <c r="C5" s="96"/>
      <c r="D5" s="29" t="s">
        <v>84</v>
      </c>
      <c r="E5" s="30" t="s">
        <v>85</v>
      </c>
      <c r="F5" s="30" t="s">
        <v>86</v>
      </c>
      <c r="G5" s="30" t="s">
        <v>87</v>
      </c>
      <c r="H5" s="30" t="s">
        <v>88</v>
      </c>
      <c r="I5" s="82" t="s">
        <v>10</v>
      </c>
      <c r="J5" s="39"/>
      <c r="K5" s="58" t="s">
        <v>83</v>
      </c>
      <c r="L5" s="138" t="s">
        <v>84</v>
      </c>
      <c r="M5" s="28" t="s">
        <v>85</v>
      </c>
      <c r="N5" s="28" t="s">
        <v>86</v>
      </c>
      <c r="O5" s="28" t="s">
        <v>87</v>
      </c>
      <c r="P5" s="28" t="s">
        <v>88</v>
      </c>
      <c r="Q5" s="82" t="s">
        <v>10</v>
      </c>
    </row>
    <row r="6" spans="1:17" x14ac:dyDescent="0.2">
      <c r="C6" s="83">
        <v>2016</v>
      </c>
      <c r="D6" s="48">
        <v>1.9226576480582671</v>
      </c>
      <c r="E6" s="49">
        <v>45.329865820889992</v>
      </c>
      <c r="F6" s="49">
        <v>13.392195221229789</v>
      </c>
      <c r="G6" s="49">
        <v>43.461890210817856</v>
      </c>
      <c r="H6" s="49">
        <v>2.9635546994189919</v>
      </c>
      <c r="I6" s="145">
        <f t="shared" ref="I6:I20" si="0">SUM(D6:H6)</f>
        <v>107.0701636004149</v>
      </c>
      <c r="J6" s="39"/>
      <c r="K6" s="147">
        <v>263000</v>
      </c>
      <c r="L6" s="150">
        <f t="shared" ref="L6:L20" si="1">D6*$K6/1000</f>
        <v>505.65896143932423</v>
      </c>
      <c r="M6" s="151">
        <f t="shared" ref="M6:M20" si="2">E6*$K6/1000</f>
        <v>11921.754710894069</v>
      </c>
      <c r="N6" s="151">
        <f t="shared" ref="N6:N20" si="3">F6*$K6/1000</f>
        <v>3522.1473431834347</v>
      </c>
      <c r="O6" s="151">
        <f t="shared" ref="O6:O20" si="4">G6*$K6/1000</f>
        <v>11430.477125445095</v>
      </c>
      <c r="P6" s="152">
        <f t="shared" ref="P6:P20" si="5">H6*$K6/1000</f>
        <v>779.41488594719488</v>
      </c>
      <c r="Q6" s="53">
        <f t="shared" ref="Q6:Q20" si="6">SUM(L6:P6)</f>
        <v>28159.453026909116</v>
      </c>
    </row>
    <row r="7" spans="1:17" x14ac:dyDescent="0.2">
      <c r="C7" s="84">
        <v>2017</v>
      </c>
      <c r="D7" s="48">
        <v>2.205164986021233</v>
      </c>
      <c r="E7" s="49">
        <v>48.611675506201173</v>
      </c>
      <c r="F7" s="49">
        <v>12.499454547692862</v>
      </c>
      <c r="G7" s="49">
        <v>51.488794383965306</v>
      </c>
      <c r="H7" s="49">
        <v>3.1107655334895759</v>
      </c>
      <c r="I7" s="145">
        <f t="shared" si="0"/>
        <v>117.91585495737014</v>
      </c>
      <c r="J7" s="39"/>
      <c r="K7" s="147">
        <v>478000</v>
      </c>
      <c r="L7" s="149">
        <f t="shared" si="1"/>
        <v>1054.0688633181494</v>
      </c>
      <c r="M7" s="52">
        <f t="shared" si="2"/>
        <v>23236.38089196416</v>
      </c>
      <c r="N7" s="52">
        <f t="shared" si="3"/>
        <v>5974.7392737971877</v>
      </c>
      <c r="O7" s="52">
        <f t="shared" si="4"/>
        <v>24611.643715535418</v>
      </c>
      <c r="P7" s="94">
        <f t="shared" si="5"/>
        <v>1486.9459250080174</v>
      </c>
      <c r="Q7" s="53">
        <f t="shared" si="6"/>
        <v>56363.778669622938</v>
      </c>
    </row>
    <row r="8" spans="1:17" x14ac:dyDescent="0.2">
      <c r="C8" s="84">
        <v>2018</v>
      </c>
      <c r="D8" s="48">
        <v>2.4144835048918361</v>
      </c>
      <c r="E8" s="49">
        <v>53.285441111349385</v>
      </c>
      <c r="F8" s="49">
        <v>15.048910191222143</v>
      </c>
      <c r="G8" s="49">
        <v>54.077265258257704</v>
      </c>
      <c r="H8" s="49">
        <v>3.5522336931790339</v>
      </c>
      <c r="I8" s="145">
        <f t="shared" si="0"/>
        <v>128.37833375890011</v>
      </c>
      <c r="J8" s="39"/>
      <c r="K8" s="147">
        <v>770000</v>
      </c>
      <c r="L8" s="149">
        <f t="shared" si="1"/>
        <v>1859.1522987667138</v>
      </c>
      <c r="M8" s="52">
        <f t="shared" si="2"/>
        <v>41029.789655739027</v>
      </c>
      <c r="N8" s="52">
        <f t="shared" si="3"/>
        <v>11587.66084724105</v>
      </c>
      <c r="O8" s="52">
        <f t="shared" si="4"/>
        <v>41639.494248858427</v>
      </c>
      <c r="P8" s="94">
        <f t="shared" si="5"/>
        <v>2735.2199437478562</v>
      </c>
      <c r="Q8" s="53">
        <f t="shared" si="6"/>
        <v>98851.316994353081</v>
      </c>
    </row>
    <row r="9" spans="1:17" x14ac:dyDescent="0.2">
      <c r="C9" s="84">
        <v>2019</v>
      </c>
      <c r="D9" s="48">
        <v>2.6910772618963179</v>
      </c>
      <c r="E9" s="49">
        <v>61.171108230932276</v>
      </c>
      <c r="F9" s="49">
        <v>16.665218066859484</v>
      </c>
      <c r="G9" s="49">
        <v>58.391269689171779</v>
      </c>
      <c r="H9" s="49">
        <v>4.1007819104205758</v>
      </c>
      <c r="I9" s="145">
        <f t="shared" si="0"/>
        <v>143.01945515928045</v>
      </c>
      <c r="J9" s="39"/>
      <c r="K9" s="147">
        <v>1001000</v>
      </c>
      <c r="L9" s="149">
        <f t="shared" si="1"/>
        <v>2693.7683391582141</v>
      </c>
      <c r="M9" s="52">
        <f t="shared" si="2"/>
        <v>61232.279339163208</v>
      </c>
      <c r="N9" s="52">
        <f t="shared" si="3"/>
        <v>16681.883284926345</v>
      </c>
      <c r="O9" s="52">
        <f t="shared" si="4"/>
        <v>58449.66095886095</v>
      </c>
      <c r="P9" s="94">
        <f t="shared" si="5"/>
        <v>4104.8826923309962</v>
      </c>
      <c r="Q9" s="53">
        <f t="shared" si="6"/>
        <v>143162.47461443971</v>
      </c>
    </row>
    <row r="10" spans="1:17" x14ac:dyDescent="0.2">
      <c r="C10" s="84">
        <v>2020</v>
      </c>
      <c r="D10" s="48">
        <v>2.9611928480691638</v>
      </c>
      <c r="E10" s="49">
        <v>69.10885919802557</v>
      </c>
      <c r="F10" s="49">
        <v>18.237905764375217</v>
      </c>
      <c r="G10" s="49">
        <v>62.925398901059062</v>
      </c>
      <c r="H10" s="49">
        <v>4.6306436127626354</v>
      </c>
      <c r="I10" s="145">
        <f t="shared" si="0"/>
        <v>157.86400032429165</v>
      </c>
      <c r="J10" s="39"/>
      <c r="K10" s="147">
        <v>1201200</v>
      </c>
      <c r="L10" s="149">
        <f t="shared" si="1"/>
        <v>3556.9848491006796</v>
      </c>
      <c r="M10" s="52">
        <f t="shared" si="2"/>
        <v>83013.561668668321</v>
      </c>
      <c r="N10" s="52">
        <f t="shared" si="3"/>
        <v>21907.372404167512</v>
      </c>
      <c r="O10" s="52">
        <f t="shared" si="4"/>
        <v>75585.989159952151</v>
      </c>
      <c r="P10" s="94">
        <f t="shared" si="5"/>
        <v>5562.3291076504775</v>
      </c>
      <c r="Q10" s="53">
        <f t="shared" si="6"/>
        <v>189626.23718953916</v>
      </c>
    </row>
    <row r="11" spans="1:17" x14ac:dyDescent="0.2">
      <c r="C11" s="84">
        <v>2021</v>
      </c>
      <c r="D11" s="48">
        <v>3.2382985050777879</v>
      </c>
      <c r="E11" s="49">
        <v>77.345008004157378</v>
      </c>
      <c r="F11" s="49">
        <v>19.846115373675392</v>
      </c>
      <c r="G11" s="49">
        <v>67.508233031057486</v>
      </c>
      <c r="H11" s="49">
        <v>5.1803332487983926</v>
      </c>
      <c r="I11" s="145">
        <f t="shared" si="0"/>
        <v>173.11798816276647</v>
      </c>
      <c r="J11" s="39"/>
      <c r="K11" s="147">
        <v>1441440</v>
      </c>
      <c r="L11" s="149">
        <f t="shared" si="1"/>
        <v>4667.8129971593262</v>
      </c>
      <c r="M11" s="52">
        <f t="shared" si="2"/>
        <v>111488.18833751261</v>
      </c>
      <c r="N11" s="52">
        <f t="shared" si="3"/>
        <v>28606.984544230658</v>
      </c>
      <c r="O11" s="52">
        <f t="shared" si="4"/>
        <v>97309.067420287509</v>
      </c>
      <c r="P11" s="94">
        <f t="shared" si="5"/>
        <v>7467.1395581479546</v>
      </c>
      <c r="Q11" s="53">
        <f t="shared" si="6"/>
        <v>249539.19285733809</v>
      </c>
    </row>
    <row r="12" spans="1:17" x14ac:dyDescent="0.2">
      <c r="C12" s="84">
        <v>2022</v>
      </c>
      <c r="D12" s="48">
        <v>3.4988721442360839</v>
      </c>
      <c r="E12" s="49">
        <v>85.722948453455487</v>
      </c>
      <c r="F12" s="49">
        <v>21.45323861271228</v>
      </c>
      <c r="G12" s="49">
        <v>71.749775552023323</v>
      </c>
      <c r="H12" s="49">
        <v>5.7393755629337067</v>
      </c>
      <c r="I12" s="145">
        <f t="shared" si="0"/>
        <v>188.16421032536087</v>
      </c>
      <c r="J12" s="39"/>
      <c r="K12" s="147">
        <v>1729728</v>
      </c>
      <c r="L12" s="149">
        <f t="shared" si="1"/>
        <v>6052.0971163051927</v>
      </c>
      <c r="M12" s="52">
        <f t="shared" si="2"/>
        <v>148277.38418249867</v>
      </c>
      <c r="N12" s="52">
        <f t="shared" si="3"/>
        <v>37108.26751908959</v>
      </c>
      <c r="O12" s="52">
        <f t="shared" si="4"/>
        <v>124107.5957660502</v>
      </c>
      <c r="P12" s="94">
        <f t="shared" si="5"/>
        <v>9927.5586137221944</v>
      </c>
      <c r="Q12" s="53">
        <f t="shared" si="6"/>
        <v>325472.90319766587</v>
      </c>
    </row>
    <row r="13" spans="1:17" x14ac:dyDescent="0.2">
      <c r="C13" s="84">
        <v>2023</v>
      </c>
      <c r="D13" s="48">
        <v>3.7565499110030198</v>
      </c>
      <c r="E13" s="49">
        <v>93.063630124119911</v>
      </c>
      <c r="F13" s="49">
        <v>22.921559564851094</v>
      </c>
      <c r="G13" s="49">
        <v>75.86087433117828</v>
      </c>
      <c r="H13" s="49">
        <v>6.302154755117761</v>
      </c>
      <c r="I13" s="145">
        <f t="shared" si="0"/>
        <v>201.90476868627005</v>
      </c>
      <c r="J13" s="39"/>
      <c r="K13" s="147">
        <v>2075674</v>
      </c>
      <c r="L13" s="149">
        <f t="shared" si="1"/>
        <v>7797.3729799712819</v>
      </c>
      <c r="M13" s="52">
        <f t="shared" si="2"/>
        <v>193169.75739425249</v>
      </c>
      <c r="N13" s="52">
        <f t="shared" si="3"/>
        <v>47577.685228212729</v>
      </c>
      <c r="O13" s="52">
        <f t="shared" si="4"/>
        <v>157462.44446649414</v>
      </c>
      <c r="P13" s="94">
        <f t="shared" si="5"/>
        <v>13081.218769174304</v>
      </c>
      <c r="Q13" s="53">
        <f t="shared" si="6"/>
        <v>419088.47883810499</v>
      </c>
    </row>
    <row r="14" spans="1:17" x14ac:dyDescent="0.2">
      <c r="C14" s="84">
        <v>2024</v>
      </c>
      <c r="D14" s="48">
        <v>4.0025984071048315</v>
      </c>
      <c r="E14" s="49">
        <v>100.39120535140215</v>
      </c>
      <c r="F14" s="49">
        <v>24.360635718238381</v>
      </c>
      <c r="G14" s="49">
        <v>79.85484879669022</v>
      </c>
      <c r="H14" s="49">
        <v>6.8590339112131424</v>
      </c>
      <c r="I14" s="145">
        <f t="shared" si="0"/>
        <v>215.46832218464871</v>
      </c>
      <c r="J14" s="39"/>
      <c r="K14" s="147">
        <v>2490808</v>
      </c>
      <c r="L14" s="149">
        <f t="shared" si="1"/>
        <v>9969.7041332039698</v>
      </c>
      <c r="M14" s="52">
        <f t="shared" si="2"/>
        <v>250055.21741891527</v>
      </c>
      <c r="N14" s="52">
        <f t="shared" si="3"/>
        <v>60677.666332073903</v>
      </c>
      <c r="O14" s="52">
        <f t="shared" si="4"/>
        <v>198903.09622158637</v>
      </c>
      <c r="P14" s="94">
        <f t="shared" si="5"/>
        <v>17084.536538320986</v>
      </c>
      <c r="Q14" s="53">
        <f t="shared" si="6"/>
        <v>536690.22064410045</v>
      </c>
    </row>
    <row r="15" spans="1:17" x14ac:dyDescent="0.2">
      <c r="C15" s="84">
        <v>2025</v>
      </c>
      <c r="D15" s="48">
        <v>4.2485314468789541</v>
      </c>
      <c r="E15" s="49">
        <v>105.56946579145682</v>
      </c>
      <c r="F15" s="49">
        <v>25.796111986290317</v>
      </c>
      <c r="G15" s="49">
        <v>83.80115300142343</v>
      </c>
      <c r="H15" s="49">
        <v>7.3395839254683342</v>
      </c>
      <c r="I15" s="145">
        <f t="shared" si="0"/>
        <v>226.75484615151788</v>
      </c>
      <c r="J15" s="39"/>
      <c r="K15" s="147">
        <v>3013878</v>
      </c>
      <c r="L15" s="149">
        <f t="shared" si="1"/>
        <v>12804.555460056648</v>
      </c>
      <c r="M15" s="52">
        <f t="shared" si="2"/>
        <v>318173.49042062432</v>
      </c>
      <c r="N15" s="52">
        <f t="shared" si="3"/>
        <v>77746.334401016677</v>
      </c>
      <c r="O15" s="52">
        <f t="shared" si="4"/>
        <v>252566.45140562404</v>
      </c>
      <c r="P15" s="94">
        <f t="shared" si="5"/>
        <v>22120.61052212265</v>
      </c>
      <c r="Q15" s="53">
        <f t="shared" si="6"/>
        <v>683411.44220944436</v>
      </c>
    </row>
    <row r="16" spans="1:17" x14ac:dyDescent="0.2">
      <c r="C16" s="84">
        <v>2026</v>
      </c>
      <c r="D16" s="48">
        <v>4.4977825400364067</v>
      </c>
      <c r="E16" s="49">
        <v>110.78757681600018</v>
      </c>
      <c r="F16" s="49">
        <v>27.249096405703469</v>
      </c>
      <c r="G16" s="49">
        <v>87.771591939258954</v>
      </c>
      <c r="H16" s="49">
        <v>7.8284090960428774</v>
      </c>
      <c r="I16" s="145">
        <f t="shared" si="0"/>
        <v>238.13445679704188</v>
      </c>
      <c r="J16" s="39"/>
      <c r="K16" s="147">
        <v>3767348</v>
      </c>
      <c r="L16" s="149">
        <f t="shared" si="1"/>
        <v>16944.712056641074</v>
      </c>
      <c r="M16" s="52">
        <f t="shared" si="2"/>
        <v>417375.35594260466</v>
      </c>
      <c r="N16" s="52">
        <f t="shared" si="3"/>
        <v>102656.82884583416</v>
      </c>
      <c r="O16" s="52">
        <f t="shared" si="4"/>
        <v>330666.13134918333</v>
      </c>
      <c r="P16" s="94">
        <f t="shared" si="5"/>
        <v>29492.341351158942</v>
      </c>
      <c r="Q16" s="53">
        <f t="shared" si="6"/>
        <v>897135.36954542203</v>
      </c>
    </row>
    <row r="17" spans="3:17" x14ac:dyDescent="0.2">
      <c r="C17" s="84">
        <v>2027</v>
      </c>
      <c r="D17" s="48">
        <v>4.7535259597641106</v>
      </c>
      <c r="E17" s="49">
        <v>116.12528652994129</v>
      </c>
      <c r="F17" s="49">
        <v>28.73891646406198</v>
      </c>
      <c r="G17" s="49">
        <v>91.829623295131</v>
      </c>
      <c r="H17" s="49">
        <v>8.3309410884864565</v>
      </c>
      <c r="I17" s="145">
        <f t="shared" si="0"/>
        <v>249.77829333738484</v>
      </c>
      <c r="J17" s="39"/>
      <c r="K17" s="147">
        <v>4709184</v>
      </c>
      <c r="L17" s="149">
        <f t="shared" si="1"/>
        <v>22385.228393305795</v>
      </c>
      <c r="M17" s="52">
        <f t="shared" si="2"/>
        <v>546855.34132221504</v>
      </c>
      <c r="N17" s="52">
        <f t="shared" si="3"/>
        <v>135336.84558989725</v>
      </c>
      <c r="O17" s="52">
        <f t="shared" si="4"/>
        <v>432442.59274745814</v>
      </c>
      <c r="P17" s="94">
        <f t="shared" si="5"/>
        <v>39231.934478843003</v>
      </c>
      <c r="Q17" s="53">
        <f t="shared" si="6"/>
        <v>1176251.9425317193</v>
      </c>
    </row>
    <row r="18" spans="3:17" x14ac:dyDescent="0.2">
      <c r="C18" s="84">
        <v>2028</v>
      </c>
      <c r="D18" s="48">
        <v>5.0179843234947983</v>
      </c>
      <c r="E18" s="49">
        <v>121.63658679544051</v>
      </c>
      <c r="F18" s="49">
        <v>30.278990787557451</v>
      </c>
      <c r="G18" s="49">
        <v>96.01788815380894</v>
      </c>
      <c r="H18" s="49">
        <v>8.8510934355414257</v>
      </c>
      <c r="I18" s="145">
        <f t="shared" si="0"/>
        <v>261.80254349584311</v>
      </c>
      <c r="J18" s="39"/>
      <c r="K18" s="147">
        <v>5886481</v>
      </c>
      <c r="L18" s="149">
        <f t="shared" si="1"/>
        <v>29538.269378549983</v>
      </c>
      <c r="M18" s="52">
        <f t="shared" si="2"/>
        <v>716011.45707621146</v>
      </c>
      <c r="N18" s="52">
        <f t="shared" si="3"/>
        <v>178236.70397013196</v>
      </c>
      <c r="O18" s="52">
        <f t="shared" si="4"/>
        <v>565207.47427752137</v>
      </c>
      <c r="P18" s="94">
        <f t="shared" si="5"/>
        <v>52101.793337539333</v>
      </c>
      <c r="Q18" s="53">
        <f t="shared" si="6"/>
        <v>1541095.6980399541</v>
      </c>
    </row>
    <row r="19" spans="3:17" x14ac:dyDescent="0.2">
      <c r="C19" s="84">
        <v>2029</v>
      </c>
      <c r="D19" s="48">
        <v>5.291984928578092</v>
      </c>
      <c r="E19" s="49">
        <v>127.34030358586692</v>
      </c>
      <c r="F19" s="49">
        <v>31.874235321132641</v>
      </c>
      <c r="G19" s="49">
        <v>100.35102586094955</v>
      </c>
      <c r="H19" s="49">
        <v>9.3903986846263621</v>
      </c>
      <c r="I19" s="145">
        <f t="shared" si="0"/>
        <v>274.24794838115355</v>
      </c>
      <c r="J19" s="39"/>
      <c r="K19" s="147">
        <v>7358101</v>
      </c>
      <c r="L19" s="149">
        <f t="shared" si="1"/>
        <v>38938.959594955384</v>
      </c>
      <c r="M19" s="52">
        <f t="shared" si="2"/>
        <v>936982.81515547098</v>
      </c>
      <c r="N19" s="52">
        <f t="shared" si="3"/>
        <v>234533.84279066141</v>
      </c>
      <c r="O19" s="52">
        <f t="shared" si="4"/>
        <v>738392.98373847874</v>
      </c>
      <c r="P19" s="94">
        <f t="shared" si="5"/>
        <v>69095.501951747923</v>
      </c>
      <c r="Q19" s="53">
        <f t="shared" si="6"/>
        <v>2017944.1032313146</v>
      </c>
    </row>
    <row r="20" spans="3:17" x14ac:dyDescent="0.2">
      <c r="C20" s="85">
        <v>2030</v>
      </c>
      <c r="D20" s="50">
        <v>5.4768179753317883</v>
      </c>
      <c r="E20" s="51">
        <v>130.46387087251867</v>
      </c>
      <c r="F20" s="51">
        <v>33.242609265968696</v>
      </c>
      <c r="G20" s="51">
        <v>104.6059193646776</v>
      </c>
      <c r="H20" s="51">
        <v>9.7131309090100881</v>
      </c>
      <c r="I20" s="146">
        <f t="shared" si="0"/>
        <v>283.50234838750686</v>
      </c>
      <c r="J20" s="39"/>
      <c r="K20" s="148">
        <v>9197626</v>
      </c>
      <c r="L20" s="153">
        <f t="shared" si="1"/>
        <v>50373.723407179015</v>
      </c>
      <c r="M20" s="54">
        <f t="shared" si="2"/>
        <v>1199957.8907977205</v>
      </c>
      <c r="N20" s="54">
        <f t="shared" si="3"/>
        <v>305753.08729251457</v>
      </c>
      <c r="O20" s="54">
        <f t="shared" si="4"/>
        <v>962126.12370246218</v>
      </c>
      <c r="P20" s="154">
        <f t="shared" si="5"/>
        <v>89337.745390114811</v>
      </c>
      <c r="Q20" s="55">
        <f t="shared" si="6"/>
        <v>2607548.5705899913</v>
      </c>
    </row>
  </sheetData>
  <phoneticPr fontId="10" type="noConversion"/>
  <hyperlinks>
    <hyperlink ref="A1" location="Title!A1" display="Return" xr:uid="{34E746C9-B376-AA4D-8112-2285D960AA4A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A5C24-09A6-6E47-82D8-421560DCBA1D}">
  <sheetPr codeName="Sheet17"/>
  <dimension ref="A1:J28"/>
  <sheetViews>
    <sheetView showGridLines="0" workbookViewId="0">
      <selection activeCell="M17" sqref="M17"/>
    </sheetView>
  </sheetViews>
  <sheetFormatPr baseColWidth="10" defaultRowHeight="16" x14ac:dyDescent="0.2"/>
  <cols>
    <col min="1" max="2" width="10.83203125" style="39"/>
    <col min="3" max="3" width="11" style="39" bestFit="1" customWidth="1"/>
    <col min="4" max="4" width="14.1640625" style="39" bestFit="1" customWidth="1"/>
    <col min="5" max="5" width="11" style="39" bestFit="1" customWidth="1"/>
    <col min="6" max="6" width="3.33203125" style="39" customWidth="1"/>
    <col min="7" max="7" width="11.33203125" style="39" bestFit="1" customWidth="1"/>
    <col min="8" max="8" width="11" style="39" bestFit="1" customWidth="1"/>
    <col min="9" max="9" width="12.5" style="39" bestFit="1" customWidth="1"/>
    <col min="10" max="10" width="11" style="39" bestFit="1" customWidth="1"/>
    <col min="11" max="16384" width="10.83203125" style="39"/>
  </cols>
  <sheetData>
    <row r="1" spans="1:10" x14ac:dyDescent="0.2">
      <c r="A1" s="23" t="s">
        <v>25</v>
      </c>
    </row>
    <row r="5" spans="1:10" x14ac:dyDescent="0.2">
      <c r="C5" s="157" t="s">
        <v>0</v>
      </c>
      <c r="D5" s="257" t="s">
        <v>211</v>
      </c>
      <c r="E5" s="103" t="s">
        <v>89</v>
      </c>
      <c r="F5" s="158"/>
      <c r="G5" s="258" t="s">
        <v>212</v>
      </c>
      <c r="H5" s="30" t="s">
        <v>60</v>
      </c>
      <c r="I5" s="254" t="s">
        <v>213</v>
      </c>
      <c r="J5" s="62" t="s">
        <v>71</v>
      </c>
    </row>
    <row r="6" spans="1:10" x14ac:dyDescent="0.2">
      <c r="C6" s="25">
        <v>2008</v>
      </c>
      <c r="D6" s="165">
        <v>6737700</v>
      </c>
      <c r="E6" s="126"/>
      <c r="F6" s="158"/>
      <c r="G6" s="166"/>
      <c r="H6" s="2"/>
      <c r="I6" s="61"/>
      <c r="J6" s="63"/>
    </row>
    <row r="7" spans="1:10" x14ac:dyDescent="0.2">
      <c r="C7" s="104">
        <v>2009</v>
      </c>
      <c r="D7" s="166">
        <v>10383800.000000002</v>
      </c>
      <c r="E7" s="126">
        <v>0.54114905679979852</v>
      </c>
      <c r="F7" s="159"/>
      <c r="G7" s="166"/>
      <c r="H7" s="2"/>
      <c r="I7" s="61"/>
      <c r="J7" s="63"/>
    </row>
    <row r="8" spans="1:10" x14ac:dyDescent="0.2">
      <c r="C8" s="104">
        <v>2010</v>
      </c>
      <c r="D8" s="166">
        <v>13897000</v>
      </c>
      <c r="E8" s="126">
        <v>0.33833471368863011</v>
      </c>
      <c r="F8" s="159"/>
      <c r="G8" s="166"/>
      <c r="H8" s="2"/>
      <c r="I8" s="61"/>
      <c r="J8" s="63"/>
    </row>
    <row r="9" spans="1:10" x14ac:dyDescent="0.2">
      <c r="C9" s="104">
        <v>2011</v>
      </c>
      <c r="D9" s="166">
        <v>14485300</v>
      </c>
      <c r="E9" s="126">
        <v>4.2332877599482011E-2</v>
      </c>
      <c r="F9" s="159"/>
      <c r="G9" s="166"/>
      <c r="H9" s="2"/>
      <c r="I9" s="61"/>
      <c r="J9" s="63"/>
    </row>
    <row r="10" spans="1:10" x14ac:dyDescent="0.2">
      <c r="C10" s="104">
        <v>2012</v>
      </c>
      <c r="D10" s="166">
        <v>15523699.999999998</v>
      </c>
      <c r="E10" s="126">
        <v>7.1686468350672605E-2</v>
      </c>
      <c r="F10" s="159"/>
      <c r="G10" s="166"/>
      <c r="H10" s="2"/>
      <c r="I10" s="61"/>
      <c r="J10" s="63"/>
    </row>
    <row r="11" spans="1:10" x14ac:dyDescent="0.2">
      <c r="C11" s="104">
        <v>2013</v>
      </c>
      <c r="D11" s="166">
        <v>18073200</v>
      </c>
      <c r="E11" s="126">
        <v>0.1642327537893673</v>
      </c>
      <c r="F11" s="159"/>
      <c r="G11" s="166"/>
      <c r="H11" s="2"/>
      <c r="I11" s="61"/>
      <c r="J11" s="63"/>
    </row>
    <row r="12" spans="1:10" x14ac:dyDescent="0.2">
      <c r="C12" s="104">
        <v>2014</v>
      </c>
      <c r="D12" s="166">
        <v>19863800</v>
      </c>
      <c r="E12" s="126">
        <v>9.9074873293052645E-2</v>
      </c>
      <c r="F12" s="159"/>
      <c r="G12" s="166"/>
      <c r="H12" s="2"/>
      <c r="I12" s="61"/>
      <c r="J12" s="63"/>
    </row>
    <row r="13" spans="1:10" x14ac:dyDescent="0.2">
      <c r="C13" s="104">
        <v>2015</v>
      </c>
      <c r="D13" s="166">
        <v>20864400</v>
      </c>
      <c r="E13" s="126">
        <v>5.037304040515922E-2</v>
      </c>
      <c r="F13" s="159"/>
      <c r="G13" s="166"/>
      <c r="H13" s="2"/>
      <c r="I13" s="61"/>
      <c r="J13" s="63"/>
    </row>
    <row r="14" spans="1:10" x14ac:dyDescent="0.2">
      <c r="C14" s="104">
        <v>2016</v>
      </c>
      <c r="D14" s="166">
        <v>24075700</v>
      </c>
      <c r="E14" s="126">
        <v>0.15391288510573031</v>
      </c>
      <c r="F14" s="159"/>
      <c r="G14" s="166">
        <v>2654715.1362796272</v>
      </c>
      <c r="H14" s="2">
        <f>G14/D14*1000</f>
        <v>110.26533543280682</v>
      </c>
      <c r="I14" s="61">
        <v>12773406.500246616</v>
      </c>
      <c r="J14" s="63">
        <f>G14/I14</f>
        <v>0.20783141413595291</v>
      </c>
    </row>
    <row r="15" spans="1:10" x14ac:dyDescent="0.2">
      <c r="C15" s="104">
        <v>2017</v>
      </c>
      <c r="D15" s="166">
        <v>24214700</v>
      </c>
      <c r="E15" s="126">
        <v>5.7734562234950104E-3</v>
      </c>
      <c r="F15" s="159"/>
      <c r="G15" s="166">
        <v>2800968.8985421411</v>
      </c>
      <c r="H15" s="2">
        <f t="shared" ref="H15:H28" si="0">G15/D15*1000</f>
        <v>115.67225274490872</v>
      </c>
      <c r="I15" s="61">
        <v>13004843.887800509</v>
      </c>
      <c r="J15" s="63">
        <f t="shared" ref="J15:J28" si="1">G15/I15</f>
        <v>0.21537889441100128</v>
      </c>
    </row>
    <row r="16" spans="1:10" x14ac:dyDescent="0.2">
      <c r="C16" s="104">
        <v>2018</v>
      </c>
      <c r="D16" s="166">
        <v>22134457.799999997</v>
      </c>
      <c r="E16" s="126">
        <v>-8.5908237558177558E-2</v>
      </c>
      <c r="F16" s="159"/>
      <c r="G16" s="166">
        <v>2626942.802796992</v>
      </c>
      <c r="H16" s="2">
        <f t="shared" si="0"/>
        <v>118.68114532252028</v>
      </c>
      <c r="I16" s="61">
        <v>11837650.97135731</v>
      </c>
      <c r="J16" s="63">
        <f t="shared" si="1"/>
        <v>0.22191419641896956</v>
      </c>
    </row>
    <row r="17" spans="3:10" x14ac:dyDescent="0.2">
      <c r="C17" s="104">
        <v>2019</v>
      </c>
      <c r="D17" s="166">
        <v>22416291.208894923</v>
      </c>
      <c r="E17" s="126">
        <v>1.2732790269428973E-2</v>
      </c>
      <c r="F17" s="159"/>
      <c r="G17" s="166">
        <v>2859965.2619409123</v>
      </c>
      <c r="H17" s="2">
        <f t="shared" si="0"/>
        <v>127.58423038357303</v>
      </c>
      <c r="I17" s="61">
        <v>11988377.078416744</v>
      </c>
      <c r="J17" s="63">
        <f t="shared" si="1"/>
        <v>0.23856150363253473</v>
      </c>
    </row>
    <row r="18" spans="3:10" x14ac:dyDescent="0.2">
      <c r="C18" s="104">
        <v>2020</v>
      </c>
      <c r="D18" s="166">
        <v>22090128.626559086</v>
      </c>
      <c r="E18" s="126">
        <v>-1.4550247375730629E-2</v>
      </c>
      <c r="F18" s="159"/>
      <c r="G18" s="166">
        <v>3013035.8225457114</v>
      </c>
      <c r="H18" s="2">
        <f t="shared" si="0"/>
        <v>136.3973869723475</v>
      </c>
      <c r="I18" s="61">
        <v>11813943.536103675</v>
      </c>
      <c r="J18" s="63">
        <f t="shared" si="1"/>
        <v>0.25504064864859111</v>
      </c>
    </row>
    <row r="19" spans="3:10" x14ac:dyDescent="0.2">
      <c r="C19" s="104">
        <v>2021</v>
      </c>
      <c r="D19" s="166">
        <v>22384615.675893039</v>
      </c>
      <c r="E19" s="126">
        <v>1.3331160461414804E-2</v>
      </c>
      <c r="F19" s="159"/>
      <c r="G19" s="166">
        <v>3250482.1269221394</v>
      </c>
      <c r="H19" s="2">
        <f t="shared" si="0"/>
        <v>145.21053986299725</v>
      </c>
      <c r="I19" s="61">
        <v>11971437.08401897</v>
      </c>
      <c r="J19" s="63">
        <f t="shared" si="1"/>
        <v>0.27151979366464746</v>
      </c>
    </row>
    <row r="20" spans="3:10" x14ac:dyDescent="0.2">
      <c r="C20" s="104">
        <v>2022</v>
      </c>
      <c r="D20" s="166">
        <v>22629147.046774864</v>
      </c>
      <c r="E20" s="126">
        <v>1.0924081718551637E-2</v>
      </c>
      <c r="F20" s="159"/>
      <c r="G20" s="166">
        <v>3481923.957170567</v>
      </c>
      <c r="H20" s="2">
        <f t="shared" si="0"/>
        <v>153.86898807866535</v>
      </c>
      <c r="I20" s="61">
        <v>12102213.840769779</v>
      </c>
      <c r="J20" s="63">
        <f t="shared" si="1"/>
        <v>0.28770967055967128</v>
      </c>
    </row>
    <row r="21" spans="3:10" x14ac:dyDescent="0.2">
      <c r="C21" s="104">
        <v>2023</v>
      </c>
      <c r="D21" s="166">
        <v>22810858.101949666</v>
      </c>
      <c r="E21" s="126">
        <v>8.029956003167138E-3</v>
      </c>
      <c r="F21" s="159"/>
      <c r="G21" s="166">
        <v>3707390.3328839969</v>
      </c>
      <c r="H21" s="2">
        <f t="shared" si="0"/>
        <v>162.52743830654589</v>
      </c>
      <c r="I21" s="61">
        <v>12199394.056145115</v>
      </c>
      <c r="J21" s="63">
        <f t="shared" si="1"/>
        <v>0.30389954745469505</v>
      </c>
    </row>
    <row r="22" spans="3:10" x14ac:dyDescent="0.2">
      <c r="C22" s="104">
        <v>2024</v>
      </c>
      <c r="D22" s="166">
        <v>22914235.422076955</v>
      </c>
      <c r="E22" s="126">
        <v>4.5319347332424265E-3</v>
      </c>
      <c r="F22" s="159"/>
      <c r="G22" s="166">
        <v>3922593.7045632009</v>
      </c>
      <c r="H22" s="2">
        <f t="shared" si="0"/>
        <v>171.18588651594013</v>
      </c>
      <c r="I22" s="61">
        <v>12254680.742833626</v>
      </c>
      <c r="J22" s="63">
        <f t="shared" si="1"/>
        <v>0.32008942434971893</v>
      </c>
    </row>
    <row r="23" spans="3:10" x14ac:dyDescent="0.2">
      <c r="C23" s="104">
        <v>2025</v>
      </c>
      <c r="D23" s="166">
        <v>23603867.016729761</v>
      </c>
      <c r="E23" s="126">
        <v>3.009620796635315E-2</v>
      </c>
      <c r="F23" s="159"/>
      <c r="G23" s="166">
        <v>4245021.889270978</v>
      </c>
      <c r="H23" s="2">
        <f t="shared" si="0"/>
        <v>179.84434017791347</v>
      </c>
      <c r="I23" s="61">
        <v>12623500.386607107</v>
      </c>
      <c r="J23" s="63">
        <f t="shared" si="1"/>
        <v>0.33627930124474276</v>
      </c>
    </row>
    <row r="24" spans="3:10" x14ac:dyDescent="0.2">
      <c r="C24" s="104">
        <v>2026</v>
      </c>
      <c r="D24" s="166">
        <v>23741396.47218065</v>
      </c>
      <c r="E24" s="126">
        <v>5.8265645774657759E-3</v>
      </c>
      <c r="F24" s="159"/>
      <c r="G24" s="166">
        <v>4475319.4068498397</v>
      </c>
      <c r="H24" s="2">
        <f t="shared" si="0"/>
        <v>188.50278719256741</v>
      </c>
      <c r="I24" s="61">
        <v>12697051.783277394</v>
      </c>
      <c r="J24" s="63">
        <f t="shared" si="1"/>
        <v>0.35246917813976647</v>
      </c>
    </row>
    <row r="25" spans="3:10" x14ac:dyDescent="0.2">
      <c r="C25" s="104">
        <v>2027</v>
      </c>
      <c r="D25" s="166">
        <v>23710647.377177544</v>
      </c>
      <c r="E25" s="126">
        <v>-1.2951679164759922E-3</v>
      </c>
      <c r="F25" s="159"/>
      <c r="G25" s="166">
        <v>4674820.6011335673</v>
      </c>
      <c r="H25" s="2">
        <f t="shared" si="0"/>
        <v>197.16123844148055</v>
      </c>
      <c r="I25" s="61">
        <v>12680607.019655069</v>
      </c>
      <c r="J25" s="63">
        <f t="shared" si="1"/>
        <v>0.36865905503479035</v>
      </c>
    </row>
    <row r="26" spans="3:10" x14ac:dyDescent="0.2">
      <c r="C26" s="104">
        <v>2028</v>
      </c>
      <c r="D26" s="166">
        <v>23464570.801874887</v>
      </c>
      <c r="E26" s="126">
        <v>-1.0378315336067812E-2</v>
      </c>
      <c r="F26" s="159"/>
      <c r="G26" s="166">
        <v>4829470.781154695</v>
      </c>
      <c r="H26" s="2">
        <f t="shared" si="0"/>
        <v>205.81969395190498</v>
      </c>
      <c r="I26" s="61">
        <v>12549003.986934425</v>
      </c>
      <c r="J26" s="63">
        <f t="shared" si="1"/>
        <v>0.38484893192981429</v>
      </c>
    </row>
    <row r="27" spans="3:10" x14ac:dyDescent="0.2">
      <c r="C27" s="104">
        <v>2029</v>
      </c>
      <c r="D27" s="166">
        <v>22944635.379471298</v>
      </c>
      <c r="E27" s="126">
        <v>-2.2158318035889413E-2</v>
      </c>
      <c r="F27" s="159"/>
      <c r="G27" s="166">
        <v>4921122.7031773273</v>
      </c>
      <c r="H27" s="2">
        <f t="shared" si="0"/>
        <v>214.47813930311068</v>
      </c>
      <c r="I27" s="61">
        <v>12270938.859003862</v>
      </c>
      <c r="J27" s="63">
        <f t="shared" si="1"/>
        <v>0.40103880882483811</v>
      </c>
    </row>
    <row r="28" spans="3:10" x14ac:dyDescent="0.2">
      <c r="C28" s="160">
        <v>2030</v>
      </c>
      <c r="D28" s="167">
        <v>22078050.087847129</v>
      </c>
      <c r="E28" s="127">
        <v>-3.7768536186873036E-2</v>
      </c>
      <c r="F28" s="161"/>
      <c r="G28" s="167">
        <v>4920048.6560069714</v>
      </c>
      <c r="H28" s="162">
        <f t="shared" si="0"/>
        <v>222.84797056037181</v>
      </c>
      <c r="I28" s="64">
        <v>11807483.60895827</v>
      </c>
      <c r="J28" s="65">
        <f t="shared" si="1"/>
        <v>0.41668901003378556</v>
      </c>
    </row>
  </sheetData>
  <phoneticPr fontId="10" type="noConversion"/>
  <hyperlinks>
    <hyperlink ref="A1" location="Title!A1" display="Return" xr:uid="{6F4FD633-FFDF-AA41-AD28-C4F13884AFD3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AA05D-8F83-DF46-B30E-9A628370BDC6}">
  <sheetPr codeName="Sheet18"/>
  <dimension ref="A1:H17"/>
  <sheetViews>
    <sheetView showGridLines="0" workbookViewId="0">
      <selection activeCell="F31" sqref="F31"/>
    </sheetView>
  </sheetViews>
  <sheetFormatPr baseColWidth="10" defaultRowHeight="16" x14ac:dyDescent="0.2"/>
  <cols>
    <col min="1" max="2" width="11.5" style="39" bestFit="1" customWidth="1"/>
    <col min="3" max="3" width="16.6640625" style="39" customWidth="1"/>
    <col min="4" max="4" width="26.33203125" style="39" customWidth="1"/>
    <col min="5" max="5" width="11.83203125" style="39" bestFit="1" customWidth="1"/>
    <col min="6" max="6" width="35.1640625" style="39" customWidth="1"/>
    <col min="7" max="7" width="11.83203125" style="39" bestFit="1" customWidth="1"/>
    <col min="8" max="8" width="11.5" style="39" bestFit="1" customWidth="1"/>
    <col min="9" max="9" width="11.33203125" style="39" bestFit="1" customWidth="1"/>
    <col min="10" max="16384" width="10.83203125" style="39"/>
  </cols>
  <sheetData>
    <row r="1" spans="1:8" x14ac:dyDescent="0.2">
      <c r="A1" s="23" t="s">
        <v>25</v>
      </c>
    </row>
    <row r="5" spans="1:8" ht="19" x14ac:dyDescent="0.25">
      <c r="C5" s="40">
        <v>2018</v>
      </c>
    </row>
    <row r="6" spans="1:8" x14ac:dyDescent="0.2">
      <c r="C6" s="86" t="s">
        <v>90</v>
      </c>
      <c r="D6" s="28" t="s">
        <v>0</v>
      </c>
      <c r="E6" s="28" t="s">
        <v>91</v>
      </c>
      <c r="F6" s="28" t="s">
        <v>214</v>
      </c>
      <c r="G6" s="28" t="s">
        <v>92</v>
      </c>
      <c r="H6" s="106" t="s">
        <v>71</v>
      </c>
    </row>
    <row r="7" spans="1:8" x14ac:dyDescent="0.2">
      <c r="C7" s="36" t="s">
        <v>93</v>
      </c>
      <c r="D7" s="105">
        <v>844178</v>
      </c>
      <c r="E7" s="105">
        <v>61.217568497621578</v>
      </c>
      <c r="F7" s="98">
        <f>E7*D7/1000</f>
        <v>51678.524539185186</v>
      </c>
      <c r="G7" s="105">
        <v>493.18966311781583</v>
      </c>
      <c r="H7" s="171">
        <f>E7/G7</f>
        <v>0.12412581421642163</v>
      </c>
    </row>
    <row r="8" spans="1:8" x14ac:dyDescent="0.2">
      <c r="C8" s="37" t="s">
        <v>94</v>
      </c>
      <c r="D8" s="61">
        <v>10194827</v>
      </c>
      <c r="E8" s="61">
        <v>89.57193850093357</v>
      </c>
      <c r="F8" s="99">
        <f t="shared" ref="F8:F16" si="0">E8*D8/1000</f>
        <v>913170.41707165702</v>
      </c>
      <c r="G8" s="61">
        <v>474.85277976211381</v>
      </c>
      <c r="H8" s="172">
        <f t="shared" ref="H8:H17" si="1">E8/G8</f>
        <v>0.18863096588758788</v>
      </c>
    </row>
    <row r="9" spans="1:8" x14ac:dyDescent="0.2">
      <c r="C9" s="37" t="s">
        <v>95</v>
      </c>
      <c r="D9" s="61">
        <v>4922091</v>
      </c>
      <c r="E9" s="61">
        <v>107.44583609945153</v>
      </c>
      <c r="F9" s="99">
        <f t="shared" si="0"/>
        <v>528858.18285258545</v>
      </c>
      <c r="G9" s="61">
        <v>504.30468444561751</v>
      </c>
      <c r="H9" s="172">
        <f t="shared" si="1"/>
        <v>0.21305738259712342</v>
      </c>
    </row>
    <row r="10" spans="1:8" x14ac:dyDescent="0.2">
      <c r="C10" s="37" t="s">
        <v>96</v>
      </c>
      <c r="D10" s="61">
        <v>2976555</v>
      </c>
      <c r="E10" s="61">
        <v>124.18821388758001</v>
      </c>
      <c r="F10" s="99">
        <f t="shared" si="0"/>
        <v>369653.04898814572</v>
      </c>
      <c r="G10" s="61">
        <v>520.11028394192454</v>
      </c>
      <c r="H10" s="172">
        <f t="shared" si="1"/>
        <v>0.23877284822433323</v>
      </c>
    </row>
    <row r="11" spans="1:8" x14ac:dyDescent="0.2">
      <c r="C11" s="37" t="s">
        <v>97</v>
      </c>
      <c r="D11" s="61">
        <v>1065711</v>
      </c>
      <c r="E11" s="61">
        <v>166.09401103707381</v>
      </c>
      <c r="F11" s="99">
        <f t="shared" si="0"/>
        <v>177008.21459633097</v>
      </c>
      <c r="G11" s="61">
        <v>612.49842893276605</v>
      </c>
      <c r="H11" s="172">
        <f t="shared" si="1"/>
        <v>0.2711745911356549</v>
      </c>
    </row>
    <row r="12" spans="1:8" x14ac:dyDescent="0.2">
      <c r="C12" s="37" t="s">
        <v>98</v>
      </c>
      <c r="D12" s="61">
        <v>792761</v>
      </c>
      <c r="E12" s="61">
        <v>199.56300270168649</v>
      </c>
      <c r="F12" s="99">
        <f t="shared" si="0"/>
        <v>158205.76558479169</v>
      </c>
      <c r="G12" s="61">
        <v>513.2842106343644</v>
      </c>
      <c r="H12" s="172">
        <f t="shared" si="1"/>
        <v>0.38879630147798228</v>
      </c>
    </row>
    <row r="13" spans="1:8" x14ac:dyDescent="0.2">
      <c r="C13" s="37" t="s">
        <v>99</v>
      </c>
      <c r="D13" s="61">
        <v>299545</v>
      </c>
      <c r="E13" s="61">
        <v>218.24409522551844</v>
      </c>
      <c r="F13" s="99">
        <f t="shared" si="0"/>
        <v>65373.927504327919</v>
      </c>
      <c r="G13" s="61">
        <v>549.34631027586579</v>
      </c>
      <c r="H13" s="172">
        <f t="shared" si="1"/>
        <v>0.39727962333254335</v>
      </c>
    </row>
    <row r="14" spans="1:8" x14ac:dyDescent="0.2">
      <c r="C14" s="37" t="s">
        <v>100</v>
      </c>
      <c r="D14" s="61">
        <v>436665</v>
      </c>
      <c r="E14" s="61">
        <v>361.82407229388366</v>
      </c>
      <c r="F14" s="99">
        <f t="shared" si="0"/>
        <v>157995.9085282087</v>
      </c>
      <c r="G14" s="61">
        <v>612.53064813345532</v>
      </c>
      <c r="H14" s="172">
        <f t="shared" si="1"/>
        <v>0.59070362176400215</v>
      </c>
    </row>
    <row r="15" spans="1:8" x14ac:dyDescent="0.2">
      <c r="C15" s="37" t="s">
        <v>101</v>
      </c>
      <c r="D15" s="61">
        <v>574396</v>
      </c>
      <c r="E15" s="61">
        <v>345.94497741568574</v>
      </c>
      <c r="F15" s="99">
        <f t="shared" si="0"/>
        <v>198709.41124766023</v>
      </c>
      <c r="G15" s="61">
        <v>529.78550296558888</v>
      </c>
      <c r="H15" s="172">
        <f t="shared" si="1"/>
        <v>0.65299064523129446</v>
      </c>
    </row>
    <row r="16" spans="1:8" x14ac:dyDescent="0.2">
      <c r="C16" s="38" t="s">
        <v>102</v>
      </c>
      <c r="D16" s="64">
        <v>27728</v>
      </c>
      <c r="E16" s="64">
        <v>226.8186</v>
      </c>
      <c r="F16" s="100">
        <f t="shared" si="0"/>
        <v>6289.2261408000004</v>
      </c>
      <c r="G16" s="64">
        <v>723.89012000000014</v>
      </c>
      <c r="H16" s="173">
        <f t="shared" si="1"/>
        <v>0.31333291301171506</v>
      </c>
    </row>
    <row r="17" spans="3:8" x14ac:dyDescent="0.2">
      <c r="C17" s="107" t="s">
        <v>10</v>
      </c>
      <c r="D17" s="111">
        <f>SUM(D7:D16)</f>
        <v>22134457</v>
      </c>
      <c r="E17" s="170">
        <f>SUMPRODUCT(D7:D16,E7:E16)/D17</f>
        <v>118.68114167217622</v>
      </c>
      <c r="F17" s="252">
        <f>SUM(F7:F16)</f>
        <v>2626942.6270536934</v>
      </c>
      <c r="G17" s="170">
        <f>SUMPRODUCT(D7:D16,G7:G16)/D17</f>
        <v>501.65285602679705</v>
      </c>
      <c r="H17" s="173">
        <f t="shared" si="1"/>
        <v>0.2365802172684861</v>
      </c>
    </row>
  </sheetData>
  <phoneticPr fontId="10" type="noConversion"/>
  <hyperlinks>
    <hyperlink ref="A1" location="Title!A1" display="Return" xr:uid="{6B1E0AF2-EF89-1C44-95F3-E5C59AFA4529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74837-78D4-3F4B-A13F-627AD8AAC749}">
  <sheetPr codeName="Sheet19"/>
  <dimension ref="A1:N17"/>
  <sheetViews>
    <sheetView showGridLines="0" workbookViewId="0">
      <selection activeCell="D4" sqref="D4:E4"/>
    </sheetView>
  </sheetViews>
  <sheetFormatPr baseColWidth="10" defaultRowHeight="16" x14ac:dyDescent="0.2"/>
  <cols>
    <col min="1" max="3" width="10.83203125" style="39"/>
    <col min="4" max="4" width="7.5" style="43" bestFit="1" customWidth="1"/>
    <col min="5" max="5" width="20.83203125" style="43" bestFit="1" customWidth="1"/>
    <col min="6" max="6" width="16.33203125" style="43" bestFit="1" customWidth="1"/>
    <col min="7" max="7" width="14.6640625" style="43" bestFit="1" customWidth="1"/>
    <col min="8" max="8" width="9.1640625" style="43" bestFit="1" customWidth="1"/>
    <col min="9" max="9" width="13.83203125" style="43" bestFit="1" customWidth="1"/>
    <col min="10" max="10" width="15.6640625" style="43" bestFit="1" customWidth="1"/>
    <col min="11" max="11" width="14" style="43" bestFit="1" customWidth="1"/>
    <col min="12" max="12" width="27.33203125" style="43" bestFit="1" customWidth="1"/>
    <col min="13" max="13" width="17" style="43" bestFit="1" customWidth="1"/>
    <col min="14" max="14" width="10.1640625" style="43" customWidth="1"/>
    <col min="15" max="16384" width="10.83203125" style="39"/>
  </cols>
  <sheetData>
    <row r="1" spans="1:14" x14ac:dyDescent="0.2">
      <c r="A1" s="23" t="s">
        <v>25</v>
      </c>
    </row>
    <row r="4" spans="1:14" x14ac:dyDescent="0.2">
      <c r="C4" s="256" t="s">
        <v>216</v>
      </c>
      <c r="D4" s="256"/>
      <c r="E4" s="256"/>
    </row>
    <row r="5" spans="1:14" x14ac:dyDescent="0.2">
      <c r="C5" s="180"/>
      <c r="D5" s="30" t="s">
        <v>81</v>
      </c>
      <c r="E5" s="30" t="s">
        <v>72</v>
      </c>
      <c r="F5" s="30" t="s">
        <v>73</v>
      </c>
      <c r="G5" s="30" t="s">
        <v>74</v>
      </c>
      <c r="H5" s="30" t="s">
        <v>75</v>
      </c>
      <c r="I5" s="30" t="s">
        <v>76</v>
      </c>
      <c r="J5" s="30" t="s">
        <v>77</v>
      </c>
      <c r="K5" s="30" t="s">
        <v>78</v>
      </c>
      <c r="L5" s="30" t="s">
        <v>79</v>
      </c>
      <c r="M5" s="30" t="s">
        <v>80</v>
      </c>
      <c r="N5" s="58" t="s">
        <v>10</v>
      </c>
    </row>
    <row r="6" spans="1:14" x14ac:dyDescent="0.2">
      <c r="C6" s="36" t="s">
        <v>62</v>
      </c>
      <c r="D6" s="45">
        <v>17.130913732662705</v>
      </c>
      <c r="E6" s="45">
        <v>5.6730406950160033</v>
      </c>
      <c r="F6" s="45">
        <v>24.00510897729005</v>
      </c>
      <c r="G6" s="45">
        <v>0</v>
      </c>
      <c r="H6" s="45">
        <v>13.110671848803536</v>
      </c>
      <c r="I6" s="45">
        <v>8.1566177411979872</v>
      </c>
      <c r="J6" s="45">
        <v>0</v>
      </c>
      <c r="K6" s="45">
        <v>0</v>
      </c>
      <c r="L6" s="45">
        <v>0</v>
      </c>
      <c r="M6" s="45">
        <v>0</v>
      </c>
      <c r="N6" s="178">
        <f>SUM(D6:M6)</f>
        <v>68.076352994970279</v>
      </c>
    </row>
    <row r="7" spans="1:14" x14ac:dyDescent="0.2">
      <c r="C7" s="37" t="s">
        <v>63</v>
      </c>
      <c r="D7" s="45">
        <v>21.626683282161483</v>
      </c>
      <c r="E7" s="45">
        <v>0</v>
      </c>
      <c r="F7" s="45">
        <v>22.121582533738238</v>
      </c>
      <c r="G7" s="45">
        <v>0</v>
      </c>
      <c r="H7" s="45">
        <v>15.811908473678978</v>
      </c>
      <c r="I7" s="45">
        <v>7.2189727134335318</v>
      </c>
      <c r="J7" s="45">
        <v>0</v>
      </c>
      <c r="K7" s="45">
        <v>0</v>
      </c>
      <c r="L7" s="45">
        <v>0</v>
      </c>
      <c r="M7" s="45">
        <v>0</v>
      </c>
      <c r="N7" s="178">
        <f t="shared" ref="N7:N17" si="0">SUM(D7:M7)</f>
        <v>66.779147003012227</v>
      </c>
    </row>
    <row r="8" spans="1:14" x14ac:dyDescent="0.2">
      <c r="C8" s="37" t="s">
        <v>64</v>
      </c>
      <c r="D8" s="45">
        <v>31.600542206078575</v>
      </c>
      <c r="E8" s="45">
        <v>6.4584978575207117</v>
      </c>
      <c r="F8" s="45">
        <v>27.950501603304382</v>
      </c>
      <c r="G8" s="45">
        <v>0</v>
      </c>
      <c r="H8" s="45">
        <v>22.887758364620545</v>
      </c>
      <c r="I8" s="45">
        <v>9.774155169657476</v>
      </c>
      <c r="J8" s="45">
        <v>1.8609508584436854</v>
      </c>
      <c r="K8" s="45">
        <v>0.46990100585907391</v>
      </c>
      <c r="L8" s="45">
        <v>1.5484599805585684</v>
      </c>
      <c r="M8" s="45">
        <v>0.36159149702316179</v>
      </c>
      <c r="N8" s="178">
        <f t="shared" si="0"/>
        <v>102.91235854306615</v>
      </c>
    </row>
    <row r="9" spans="1:14" x14ac:dyDescent="0.2">
      <c r="C9" s="37" t="s">
        <v>65</v>
      </c>
      <c r="D9" s="45">
        <v>37.034073772110737</v>
      </c>
      <c r="E9" s="45">
        <v>22.532599041849053</v>
      </c>
      <c r="F9" s="45">
        <v>38.748751831556518</v>
      </c>
      <c r="G9" s="45">
        <v>0</v>
      </c>
      <c r="H9" s="45">
        <v>21.278348636495171</v>
      </c>
      <c r="I9" s="45">
        <v>10.29</v>
      </c>
      <c r="J9" s="45">
        <v>19.512296071397405</v>
      </c>
      <c r="K9" s="45">
        <v>4.6089180249413211</v>
      </c>
      <c r="L9" s="45">
        <v>4.3315854779960592</v>
      </c>
      <c r="M9" s="45">
        <v>0.45048206108097433</v>
      </c>
      <c r="N9" s="178">
        <f t="shared" si="0"/>
        <v>158.78705491742724</v>
      </c>
    </row>
    <row r="10" spans="1:14" x14ac:dyDescent="0.2">
      <c r="C10" s="37" t="s">
        <v>103</v>
      </c>
      <c r="D10" s="45">
        <v>33.585406739062357</v>
      </c>
      <c r="E10" s="45">
        <v>51.802114907699732</v>
      </c>
      <c r="F10" s="45">
        <v>50.204886285728797</v>
      </c>
      <c r="G10" s="45">
        <v>0</v>
      </c>
      <c r="H10" s="45">
        <v>11.603843460547735</v>
      </c>
      <c r="I10" s="45">
        <v>10.785</v>
      </c>
      <c r="J10" s="45">
        <v>83.600259899390863</v>
      </c>
      <c r="K10" s="45">
        <v>59.189675026534744</v>
      </c>
      <c r="L10" s="45">
        <v>10.688012983825235</v>
      </c>
      <c r="M10" s="45">
        <v>3.699091386154536</v>
      </c>
      <c r="N10" s="178">
        <f t="shared" si="0"/>
        <v>315.15829068894396</v>
      </c>
    </row>
    <row r="11" spans="1:14" x14ac:dyDescent="0.2">
      <c r="C11" s="37" t="s">
        <v>104</v>
      </c>
      <c r="D11" s="45">
        <v>21.069095000542241</v>
      </c>
      <c r="E11" s="45">
        <v>0.23079790695152369</v>
      </c>
      <c r="F11" s="45">
        <v>32.027170898724961</v>
      </c>
      <c r="G11" s="45">
        <v>0</v>
      </c>
      <c r="H11" s="45">
        <v>17.482498460424189</v>
      </c>
      <c r="I11" s="45">
        <v>8.7897774586735249</v>
      </c>
      <c r="J11" s="45">
        <v>0.17302204716137079</v>
      </c>
      <c r="K11" s="45">
        <v>3.5018373856259783</v>
      </c>
      <c r="L11" s="45">
        <v>0.93284186329341412</v>
      </c>
      <c r="M11" s="45">
        <v>0</v>
      </c>
      <c r="N11" s="178">
        <f t="shared" si="0"/>
        <v>84.207041021397202</v>
      </c>
    </row>
    <row r="12" spans="1:14" x14ac:dyDescent="0.2">
      <c r="C12" s="37" t="s">
        <v>105</v>
      </c>
      <c r="D12" s="45">
        <v>29.186108217731533</v>
      </c>
      <c r="E12" s="45">
        <v>2.877568316543754</v>
      </c>
      <c r="F12" s="45">
        <v>37.152304279514077</v>
      </c>
      <c r="G12" s="45">
        <v>0</v>
      </c>
      <c r="H12" s="45">
        <v>24.493235254123494</v>
      </c>
      <c r="I12" s="45">
        <v>9.4811777594426516</v>
      </c>
      <c r="J12" s="45">
        <v>0.74046348911508364</v>
      </c>
      <c r="K12" s="45">
        <v>0.93409879552136243</v>
      </c>
      <c r="L12" s="45">
        <v>1.3170899717134437</v>
      </c>
      <c r="M12" s="45">
        <v>0</v>
      </c>
      <c r="N12" s="178">
        <f t="shared" si="0"/>
        <v>106.1820460837054</v>
      </c>
    </row>
    <row r="13" spans="1:14" x14ac:dyDescent="0.2">
      <c r="C13" s="37" t="s">
        <v>106</v>
      </c>
      <c r="D13" s="45">
        <v>28.96084546506841</v>
      </c>
      <c r="E13" s="45">
        <v>25.282709007409622</v>
      </c>
      <c r="F13" s="45">
        <v>41.325935301032331</v>
      </c>
      <c r="G13" s="45">
        <v>0</v>
      </c>
      <c r="H13" s="45">
        <v>27.087215396824416</v>
      </c>
      <c r="I13" s="45">
        <v>10.180576611478763</v>
      </c>
      <c r="J13" s="45">
        <v>31.801508871831476</v>
      </c>
      <c r="K13" s="45">
        <v>13.46192907679373</v>
      </c>
      <c r="L13" s="45">
        <v>5.069522791898784</v>
      </c>
      <c r="M13" s="45">
        <v>0.95219106970255363</v>
      </c>
      <c r="N13" s="178">
        <f t="shared" si="0"/>
        <v>184.1224335920401</v>
      </c>
    </row>
    <row r="14" spans="1:14" x14ac:dyDescent="0.2">
      <c r="C14" s="37" t="s">
        <v>107</v>
      </c>
      <c r="D14" s="45">
        <v>21.859348829790061</v>
      </c>
      <c r="E14" s="45">
        <v>17.981315367368822</v>
      </c>
      <c r="F14" s="45">
        <v>47.438817649300354</v>
      </c>
      <c r="G14" s="45">
        <v>0</v>
      </c>
      <c r="H14" s="45">
        <v>31.959999999999997</v>
      </c>
      <c r="I14" s="45">
        <v>8.5347758833068958</v>
      </c>
      <c r="J14" s="45">
        <v>7.2019757871556056</v>
      </c>
      <c r="K14" s="45">
        <v>0</v>
      </c>
      <c r="L14" s="45">
        <v>1.9040256816993522</v>
      </c>
      <c r="M14" s="45">
        <v>0</v>
      </c>
      <c r="N14" s="178">
        <f t="shared" si="0"/>
        <v>136.8802591986211</v>
      </c>
    </row>
    <row r="15" spans="1:14" x14ac:dyDescent="0.2">
      <c r="C15" s="37" t="s">
        <v>67</v>
      </c>
      <c r="D15" s="45">
        <v>34.600487031786244</v>
      </c>
      <c r="E15" s="45">
        <v>3.6998006779756185</v>
      </c>
      <c r="F15" s="45">
        <v>21.672026136451365</v>
      </c>
      <c r="G15" s="45">
        <v>0</v>
      </c>
      <c r="H15" s="45">
        <v>31.002482576868818</v>
      </c>
      <c r="I15" s="45">
        <v>7.2761042764750883</v>
      </c>
      <c r="J15" s="45">
        <v>0.79025968010218761</v>
      </c>
      <c r="K15" s="45">
        <v>1.0211182597222126</v>
      </c>
      <c r="L15" s="45">
        <v>2.5922258269407576</v>
      </c>
      <c r="M15" s="45">
        <v>0</v>
      </c>
      <c r="N15" s="178">
        <f t="shared" si="0"/>
        <v>102.65450446632228</v>
      </c>
    </row>
    <row r="16" spans="1:14" x14ac:dyDescent="0.2">
      <c r="C16" s="37" t="s">
        <v>108</v>
      </c>
      <c r="D16" s="45">
        <v>20.399999999999999</v>
      </c>
      <c r="E16" s="45">
        <v>0</v>
      </c>
      <c r="F16" s="45">
        <v>0</v>
      </c>
      <c r="G16" s="45">
        <v>0</v>
      </c>
      <c r="H16" s="45">
        <v>0</v>
      </c>
      <c r="I16" s="45">
        <v>10.785</v>
      </c>
      <c r="J16" s="45">
        <v>0</v>
      </c>
      <c r="K16" s="45">
        <v>0</v>
      </c>
      <c r="L16" s="45">
        <v>0</v>
      </c>
      <c r="M16" s="45">
        <v>0</v>
      </c>
      <c r="N16" s="178">
        <f t="shared" si="0"/>
        <v>31.184999999999999</v>
      </c>
    </row>
    <row r="17" spans="3:14" x14ac:dyDescent="0.2">
      <c r="C17" s="38" t="s">
        <v>109</v>
      </c>
      <c r="D17" s="47">
        <v>12.824842789068544</v>
      </c>
      <c r="E17" s="47">
        <v>0.61826984482547964</v>
      </c>
      <c r="F17" s="47">
        <v>3.8868398973648839</v>
      </c>
      <c r="G17" s="47">
        <v>0</v>
      </c>
      <c r="H17" s="47">
        <v>4.1472384230032988</v>
      </c>
      <c r="I17" s="47">
        <v>1.709802305217285</v>
      </c>
      <c r="J17" s="47">
        <v>0</v>
      </c>
      <c r="K17" s="47">
        <v>0</v>
      </c>
      <c r="L17" s="47">
        <v>0</v>
      </c>
      <c r="M17" s="47">
        <v>0</v>
      </c>
      <c r="N17" s="179">
        <f t="shared" si="0"/>
        <v>23.18699325947949</v>
      </c>
    </row>
  </sheetData>
  <phoneticPr fontId="10" type="noConversion"/>
  <hyperlinks>
    <hyperlink ref="A1" location="Title!A1" display="Return" xr:uid="{A0B2DCA7-87A3-EC48-BF01-AD39224312F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CBE2D-5A5A-1B43-B04D-E432C0989DFB}">
  <sheetPr codeName="Sheet2"/>
  <dimension ref="A1:AI149"/>
  <sheetViews>
    <sheetView topLeftCell="A11" workbookViewId="0">
      <selection activeCell="C28" sqref="C28:Q28"/>
    </sheetView>
  </sheetViews>
  <sheetFormatPr baseColWidth="10" defaultRowHeight="16" x14ac:dyDescent="0.2"/>
  <cols>
    <col min="1" max="1" width="10.83203125" style="1"/>
    <col min="2" max="2" width="15.6640625" style="1" bestFit="1" customWidth="1"/>
    <col min="3" max="17" width="13.6640625" style="1" customWidth="1"/>
    <col min="18" max="18" width="16.6640625" style="1" bestFit="1" customWidth="1"/>
    <col min="19" max="19" width="17.33203125" style="1" bestFit="1" customWidth="1"/>
    <col min="20" max="16384" width="10.83203125" style="1"/>
  </cols>
  <sheetData>
    <row r="1" spans="1:18" x14ac:dyDescent="0.2">
      <c r="A1" s="247" t="s">
        <v>25</v>
      </c>
    </row>
    <row r="2" spans="1:18" x14ac:dyDescent="0.2">
      <c r="B2" s="253" t="s">
        <v>19</v>
      </c>
      <c r="C2" s="245">
        <v>2016</v>
      </c>
      <c r="D2" s="245">
        <v>2017</v>
      </c>
      <c r="E2" s="245">
        <v>2018</v>
      </c>
      <c r="F2" s="245">
        <v>2019</v>
      </c>
      <c r="G2" s="245">
        <v>2020</v>
      </c>
      <c r="H2" s="245">
        <v>2021</v>
      </c>
      <c r="I2" s="245">
        <v>2022</v>
      </c>
      <c r="J2" s="245">
        <v>2023</v>
      </c>
      <c r="K2" s="245">
        <v>2024</v>
      </c>
      <c r="L2" s="245">
        <v>2025</v>
      </c>
      <c r="M2" s="245">
        <v>2026</v>
      </c>
      <c r="N2" s="245">
        <v>2027</v>
      </c>
      <c r="O2" s="245">
        <v>2028</v>
      </c>
      <c r="P2" s="245">
        <v>2029</v>
      </c>
      <c r="Q2" s="245">
        <v>2030</v>
      </c>
    </row>
    <row r="3" spans="1:18" ht="19" x14ac:dyDescent="0.35">
      <c r="B3" s="4" t="s">
        <v>17</v>
      </c>
      <c r="C3" s="5">
        <v>2694960.8338970724</v>
      </c>
      <c r="D3" s="5">
        <v>2875578.0889148209</v>
      </c>
      <c r="E3" s="5">
        <v>2773392.1573720463</v>
      </c>
      <c r="F3" s="5">
        <v>3068183.3147228733</v>
      </c>
      <c r="G3" s="5">
        <v>3284542.5087114084</v>
      </c>
      <c r="H3" s="5">
        <v>3602597.3236467126</v>
      </c>
      <c r="I3" s="5">
        <v>3935671.4231239296</v>
      </c>
      <c r="J3" s="5">
        <v>4286628.2719294559</v>
      </c>
      <c r="K3" s="5">
        <v>4658927.3110520216</v>
      </c>
      <c r="L3" s="5">
        <v>5175581.462429787</v>
      </c>
      <c r="M3" s="5">
        <v>5663091.4153564535</v>
      </c>
      <c r="N3" s="5">
        <v>6192683.6990205506</v>
      </c>
      <c r="O3" s="5">
        <v>6771904.9777822522</v>
      </c>
      <c r="P3" s="5">
        <v>7410364.7497367049</v>
      </c>
      <c r="Q3" s="5">
        <v>8080812.2706144527</v>
      </c>
    </row>
    <row r="4" spans="1:18" x14ac:dyDescent="0.2">
      <c r="B4" s="6" t="s">
        <v>1</v>
      </c>
      <c r="C4" s="7">
        <v>2654715.1362796272</v>
      </c>
      <c r="D4" s="7">
        <v>2800968.8985421411</v>
      </c>
      <c r="E4" s="7">
        <v>2626942.802796992</v>
      </c>
      <c r="F4" s="7">
        <v>2859965.2619409123</v>
      </c>
      <c r="G4" s="7">
        <v>3013035.8225457114</v>
      </c>
      <c r="H4" s="7">
        <v>3250482.1269221394</v>
      </c>
      <c r="I4" s="7">
        <v>3481923.957170567</v>
      </c>
      <c r="J4" s="7">
        <v>3707390.3328839969</v>
      </c>
      <c r="K4" s="7">
        <v>3922593.7045632009</v>
      </c>
      <c r="L4" s="7">
        <v>4245021.889270978</v>
      </c>
      <c r="M4" s="7">
        <v>4475319.4068498397</v>
      </c>
      <c r="N4" s="7">
        <v>4674820.6011335673</v>
      </c>
      <c r="O4" s="7">
        <v>4829470.781154695</v>
      </c>
      <c r="P4" s="7">
        <v>4921122.7031773273</v>
      </c>
      <c r="Q4" s="7">
        <v>4920048.6560069714</v>
      </c>
    </row>
    <row r="5" spans="1:18" x14ac:dyDescent="0.2">
      <c r="B5" s="6" t="s">
        <v>2</v>
      </c>
      <c r="C5" s="7">
        <v>28159.453026909119</v>
      </c>
      <c r="D5" s="7">
        <v>56363.778669622945</v>
      </c>
      <c r="E5" s="7">
        <v>98851.316994353052</v>
      </c>
      <c r="F5" s="7">
        <v>143162.47461443971</v>
      </c>
      <c r="G5" s="7">
        <v>189626.23718953916</v>
      </c>
      <c r="H5" s="7">
        <v>249539.19285733803</v>
      </c>
      <c r="I5" s="7">
        <v>325472.90319766582</v>
      </c>
      <c r="J5" s="7">
        <v>419088.47883810487</v>
      </c>
      <c r="K5" s="7">
        <v>536690.22064410045</v>
      </c>
      <c r="L5" s="7">
        <v>683411.44220944436</v>
      </c>
      <c r="M5" s="7">
        <v>897135.36954542226</v>
      </c>
      <c r="N5" s="7">
        <v>1176251.9425317191</v>
      </c>
      <c r="O5" s="7">
        <v>1541095.6980399541</v>
      </c>
      <c r="P5" s="7">
        <v>2017944.1032313143</v>
      </c>
      <c r="Q5" s="7">
        <v>2607548.5705899913</v>
      </c>
      <c r="R5" s="8"/>
    </row>
    <row r="6" spans="1:18" x14ac:dyDescent="0.2">
      <c r="B6" s="6" t="s">
        <v>3</v>
      </c>
      <c r="C6" s="7">
        <v>12086.244590536226</v>
      </c>
      <c r="D6" s="7">
        <v>18245.411703057089</v>
      </c>
      <c r="E6" s="7">
        <v>47598.037580701275</v>
      </c>
      <c r="F6" s="7">
        <v>65055.578167521504</v>
      </c>
      <c r="G6" s="7">
        <v>81880.448976157582</v>
      </c>
      <c r="H6" s="7">
        <v>102576.00386723492</v>
      </c>
      <c r="I6" s="7">
        <v>128274.56275569684</v>
      </c>
      <c r="J6" s="7">
        <v>160149.46020735457</v>
      </c>
      <c r="K6" s="7">
        <v>199643.38584472024</v>
      </c>
      <c r="L6" s="7">
        <v>247148.13094936506</v>
      </c>
      <c r="M6" s="7">
        <v>290636.63896119164</v>
      </c>
      <c r="N6" s="7">
        <v>341611.15535526478</v>
      </c>
      <c r="O6" s="7">
        <v>401338.49858760327</v>
      </c>
      <c r="P6" s="7">
        <v>471297.94332806306</v>
      </c>
      <c r="Q6" s="7">
        <v>553215.04401748988</v>
      </c>
    </row>
    <row r="7" spans="1:18" ht="19" x14ac:dyDescent="0.35">
      <c r="B7" s="4" t="s">
        <v>18</v>
      </c>
      <c r="C7" s="5">
        <v>281966.44602528214</v>
      </c>
      <c r="D7" s="5">
        <v>366431.23350332445</v>
      </c>
      <c r="E7" s="5">
        <v>441262.31574506854</v>
      </c>
      <c r="F7" s="5">
        <v>526461.93978724955</v>
      </c>
      <c r="G7" s="5">
        <v>622298.0218562294</v>
      </c>
      <c r="H7" s="5">
        <v>705100.89342156635</v>
      </c>
      <c r="I7" s="5">
        <v>781354.79517886054</v>
      </c>
      <c r="J7" s="5">
        <v>858120.46283258428</v>
      </c>
      <c r="K7" s="5">
        <v>926590.91401947755</v>
      </c>
      <c r="L7" s="5">
        <v>1023510.1917994884</v>
      </c>
      <c r="M7" s="5">
        <v>1120453.2095376735</v>
      </c>
      <c r="N7" s="5">
        <v>1218092.1209449344</v>
      </c>
      <c r="O7" s="5">
        <v>1319541.40573995</v>
      </c>
      <c r="P7" s="5">
        <v>1425213.1862435644</v>
      </c>
      <c r="Q7" s="5">
        <v>1535601.8683226835</v>
      </c>
    </row>
    <row r="8" spans="1:18" ht="19" x14ac:dyDescent="0.35">
      <c r="B8" s="6" t="s">
        <v>14</v>
      </c>
      <c r="C8" s="5">
        <v>49464.688132782125</v>
      </c>
      <c r="D8" s="5">
        <v>44910.429527324464</v>
      </c>
      <c r="E8" s="5">
        <v>43741.687510568467</v>
      </c>
      <c r="F8" s="5">
        <v>46623.394233549487</v>
      </c>
      <c r="G8" s="5">
        <v>49963.394694016948</v>
      </c>
      <c r="H8" s="5">
        <v>53844.816925840307</v>
      </c>
      <c r="I8" s="5">
        <v>58367.926337989215</v>
      </c>
      <c r="J8" s="5">
        <v>63652.548232233814</v>
      </c>
      <c r="K8" s="5">
        <v>69842.756131654867</v>
      </c>
      <c r="L8" s="5">
        <v>77113.269981279329</v>
      </c>
      <c r="M8" s="5">
        <v>85674.459932316109</v>
      </c>
      <c r="N8" s="5">
        <v>95780.941750763915</v>
      </c>
      <c r="O8" s="5">
        <v>107740.70373294354</v>
      </c>
      <c r="P8" s="5">
        <v>121927.55373446975</v>
      </c>
      <c r="Q8" s="5">
        <v>138796.82319149817</v>
      </c>
    </row>
    <row r="9" spans="1:18" x14ac:dyDescent="0.2">
      <c r="B9" s="9" t="s">
        <v>4</v>
      </c>
      <c r="C9" s="7">
        <v>24135.467196917016</v>
      </c>
      <c r="D9" s="7">
        <v>23957.010296008422</v>
      </c>
      <c r="E9" s="7">
        <v>24196.029811143133</v>
      </c>
      <c r="F9" s="7">
        <v>24286.562053767135</v>
      </c>
      <c r="G9" s="7">
        <v>24380.413703738508</v>
      </c>
      <c r="H9" s="7">
        <v>24477.655903073304</v>
      </c>
      <c r="I9" s="7">
        <v>24578.269566192568</v>
      </c>
      <c r="J9" s="7">
        <v>24682.165148775704</v>
      </c>
      <c r="K9" s="7">
        <v>24789.309630270891</v>
      </c>
      <c r="L9" s="7">
        <v>24899.965063650918</v>
      </c>
      <c r="M9" s="7">
        <v>25013.957819505096</v>
      </c>
      <c r="N9" s="7">
        <v>25131.35892819838</v>
      </c>
      <c r="O9" s="7">
        <v>25251.964271504832</v>
      </c>
      <c r="P9" s="7">
        <v>25376.088672560341</v>
      </c>
      <c r="Q9" s="7">
        <v>25503.547999837916</v>
      </c>
    </row>
    <row r="10" spans="1:18" x14ac:dyDescent="0.2">
      <c r="B10" s="9" t="s">
        <v>5</v>
      </c>
      <c r="C10" s="7">
        <v>25329.220935865109</v>
      </c>
      <c r="D10" s="7">
        <v>20953.419231316038</v>
      </c>
      <c r="E10" s="7">
        <v>19545.657699425334</v>
      </c>
      <c r="F10" s="7">
        <v>22336.832179782352</v>
      </c>
      <c r="G10" s="7">
        <v>25582.98099027844</v>
      </c>
      <c r="H10" s="7">
        <v>29367.161022766999</v>
      </c>
      <c r="I10" s="7">
        <v>33789.656771796646</v>
      </c>
      <c r="J10" s="7">
        <v>38970.383083458109</v>
      </c>
      <c r="K10" s="7">
        <v>45053.44650138398</v>
      </c>
      <c r="L10" s="7">
        <v>52213.304917628411</v>
      </c>
      <c r="M10" s="7">
        <v>60660.502112811009</v>
      </c>
      <c r="N10" s="7">
        <v>70649.582822565528</v>
      </c>
      <c r="O10" s="7">
        <v>82488.739461438701</v>
      </c>
      <c r="P10" s="7">
        <v>96551.465061909417</v>
      </c>
      <c r="Q10" s="7">
        <v>113293.27519166027</v>
      </c>
    </row>
    <row r="11" spans="1:18" x14ac:dyDescent="0.2">
      <c r="A11" s="6"/>
      <c r="B11" s="6" t="s">
        <v>6</v>
      </c>
      <c r="C11" s="7">
        <v>232501.7578925</v>
      </c>
      <c r="D11" s="7">
        <v>321520.803976</v>
      </c>
      <c r="E11" s="7">
        <v>397520.62823450007</v>
      </c>
      <c r="F11" s="7">
        <v>479838.54555370001</v>
      </c>
      <c r="G11" s="7">
        <v>572334.62716221251</v>
      </c>
      <c r="H11" s="7">
        <v>651256.07649572601</v>
      </c>
      <c r="I11" s="7">
        <v>722986.86884087138</v>
      </c>
      <c r="J11" s="7">
        <v>794467.91460035043</v>
      </c>
      <c r="K11" s="7">
        <v>856748.15788782272</v>
      </c>
      <c r="L11" s="7">
        <v>946396.92181820911</v>
      </c>
      <c r="M11" s="7">
        <v>1034778.7496053573</v>
      </c>
      <c r="N11" s="7">
        <v>1122311.1791941705</v>
      </c>
      <c r="O11" s="7">
        <v>1211800.7020070064</v>
      </c>
      <c r="P11" s="7">
        <v>1303285.6325090947</v>
      </c>
      <c r="Q11" s="7">
        <v>1396805.0451311853</v>
      </c>
    </row>
    <row r="12" spans="1:18" x14ac:dyDescent="0.2">
      <c r="B12" s="4" t="s">
        <v>9</v>
      </c>
      <c r="C12" s="7">
        <v>104836.35358699999</v>
      </c>
      <c r="D12" s="7">
        <v>137534.52537906051</v>
      </c>
      <c r="E12" s="7">
        <v>133971.84886869974</v>
      </c>
      <c r="F12" s="7">
        <v>152401.21139946883</v>
      </c>
      <c r="G12" s="7">
        <v>172676.56073399453</v>
      </c>
      <c r="H12" s="7">
        <v>195007.27691461833</v>
      </c>
      <c r="I12" s="7">
        <v>219629.23768128062</v>
      </c>
      <c r="J12" s="7">
        <v>246808.39491754162</v>
      </c>
      <c r="K12" s="7">
        <v>276844.85373230046</v>
      </c>
      <c r="L12" s="7">
        <v>310077.52697573416</v>
      </c>
      <c r="M12" s="7">
        <v>346889.44880012429</v>
      </c>
      <c r="N12" s="7">
        <v>387713.8433299606</v>
      </c>
      <c r="O12" s="7">
        <v>433041.05885512719</v>
      </c>
      <c r="P12" s="7">
        <v>483426.49450022529</v>
      </c>
      <c r="Q12" s="7">
        <v>539499.66539270489</v>
      </c>
    </row>
    <row r="13" spans="1:18" ht="19" x14ac:dyDescent="0.35">
      <c r="B13" s="4" t="s">
        <v>20</v>
      </c>
      <c r="C13" s="5">
        <v>510356.24901250005</v>
      </c>
      <c r="D13" s="5">
        <v>508155.98708250013</v>
      </c>
      <c r="E13" s="5">
        <v>499916.76985242433</v>
      </c>
      <c r="F13" s="5">
        <v>504839.04470057588</v>
      </c>
      <c r="G13" s="5">
        <v>510086.95034642838</v>
      </c>
      <c r="H13" s="5">
        <v>515664.9689817162</v>
      </c>
      <c r="I13" s="5">
        <v>521577.76331612893</v>
      </c>
      <c r="J13" s="5">
        <v>527830.17937550053</v>
      </c>
      <c r="K13" s="5">
        <v>534427.24939231179</v>
      </c>
      <c r="L13" s="5">
        <v>541374.19479002897</v>
      </c>
      <c r="M13" s="5">
        <v>548676.4292628417</v>
      </c>
      <c r="N13" s="5">
        <v>556339.56195241597</v>
      </c>
      <c r="O13" s="5">
        <v>564369.40072331787</v>
      </c>
      <c r="P13" s="5">
        <v>572771.95553881547</v>
      </c>
      <c r="Q13" s="5">
        <v>581553.44193881354</v>
      </c>
    </row>
    <row r="14" spans="1:18" x14ac:dyDescent="0.2">
      <c r="B14" s="6" t="s">
        <v>7</v>
      </c>
      <c r="C14" s="7">
        <v>218432.64151250006</v>
      </c>
      <c r="D14" s="7">
        <v>222474.42058250002</v>
      </c>
      <c r="E14" s="7">
        <v>205441.56982242432</v>
      </c>
      <c r="F14" s="7">
        <v>201332.73842597584</v>
      </c>
      <c r="G14" s="7">
        <v>197306.08365745633</v>
      </c>
      <c r="H14" s="7">
        <v>193359.96198430719</v>
      </c>
      <c r="I14" s="7">
        <v>189492.76274462102</v>
      </c>
      <c r="J14" s="7">
        <v>185702.90748972859</v>
      </c>
      <c r="K14" s="7">
        <v>181988.84933993407</v>
      </c>
      <c r="L14" s="7">
        <v>178349.07235313536</v>
      </c>
      <c r="M14" s="7">
        <v>174782.09090607264</v>
      </c>
      <c r="N14" s="7">
        <v>171286.44908795119</v>
      </c>
      <c r="O14" s="7">
        <v>167860.72010619217</v>
      </c>
      <c r="P14" s="7">
        <v>164503.50570406829</v>
      </c>
      <c r="Q14" s="7">
        <v>161213.43558998691</v>
      </c>
    </row>
    <row r="15" spans="1:18" x14ac:dyDescent="0.2">
      <c r="B15" s="6" t="s">
        <v>8</v>
      </c>
      <c r="C15" s="7">
        <v>291923.60749999998</v>
      </c>
      <c r="D15" s="7">
        <v>285681.56650000007</v>
      </c>
      <c r="E15" s="7">
        <v>294475.20003000001</v>
      </c>
      <c r="F15" s="7">
        <v>303506.30627460004</v>
      </c>
      <c r="G15" s="7">
        <v>312780.86668897205</v>
      </c>
      <c r="H15" s="7">
        <v>322305.00699740904</v>
      </c>
      <c r="I15" s="7">
        <v>332085.0005715079</v>
      </c>
      <c r="J15" s="7">
        <v>342127.27188577194</v>
      </c>
      <c r="K15" s="7">
        <v>352438.40005237778</v>
      </c>
      <c r="L15" s="7">
        <v>363025.12243689358</v>
      </c>
      <c r="M15" s="7">
        <v>373894.33835676906</v>
      </c>
      <c r="N15" s="7">
        <v>385053.11286446481</v>
      </c>
      <c r="O15" s="7">
        <v>396508.68061712576</v>
      </c>
      <c r="P15" s="7">
        <v>408268.44983474718</v>
      </c>
      <c r="Q15" s="7">
        <v>420340.00634882669</v>
      </c>
    </row>
    <row r="16" spans="1:18" ht="19" x14ac:dyDescent="0.35">
      <c r="B16" s="1" t="s">
        <v>10</v>
      </c>
      <c r="C16" s="10">
        <v>3592119.8825218547</v>
      </c>
      <c r="D16" s="10">
        <v>3887699.8348797057</v>
      </c>
      <c r="E16" s="10">
        <v>3848543.0918382392</v>
      </c>
      <c r="F16" s="10">
        <v>4251885.5106101679</v>
      </c>
      <c r="G16" s="10">
        <v>4589604.0416480601</v>
      </c>
      <c r="H16" s="10">
        <v>5018370.462964613</v>
      </c>
      <c r="I16" s="10">
        <v>5458233.2193002002</v>
      </c>
      <c r="J16" s="10">
        <v>5919387.3090550816</v>
      </c>
      <c r="K16" s="10">
        <v>6396790.3281961121</v>
      </c>
      <c r="L16" s="10">
        <v>7050543.375995039</v>
      </c>
      <c r="M16" s="10">
        <v>7679110.5029570935</v>
      </c>
      <c r="N16" s="10">
        <v>8354829.2252478618</v>
      </c>
      <c r="O16" s="10">
        <v>9088856.8431006484</v>
      </c>
      <c r="P16" s="10">
        <v>9891776.38601931</v>
      </c>
      <c r="Q16" s="10">
        <v>10737467.246268654</v>
      </c>
    </row>
    <row r="17" spans="2:17" x14ac:dyDescent="0.2">
      <c r="K17" s="8"/>
      <c r="L17" s="8"/>
      <c r="M17" s="8"/>
      <c r="N17" s="8"/>
      <c r="O17" s="8"/>
      <c r="P17" s="8"/>
      <c r="Q17" s="8"/>
    </row>
    <row r="18" spans="2:17" x14ac:dyDescent="0.2">
      <c r="B18" s="253" t="s">
        <v>185</v>
      </c>
      <c r="C18" s="245">
        <v>2016</v>
      </c>
      <c r="D18" s="245">
        <v>2017</v>
      </c>
      <c r="E18" s="245">
        <v>2018</v>
      </c>
      <c r="F18" s="245">
        <v>2019</v>
      </c>
      <c r="G18" s="245">
        <v>2020</v>
      </c>
      <c r="H18" s="245">
        <v>2021</v>
      </c>
      <c r="I18" s="245">
        <v>2022</v>
      </c>
      <c r="J18" s="245">
        <v>2023</v>
      </c>
      <c r="K18" s="245">
        <v>2024</v>
      </c>
      <c r="L18" s="245">
        <v>2025</v>
      </c>
      <c r="M18" s="245">
        <v>2026</v>
      </c>
      <c r="N18" s="245">
        <v>2027</v>
      </c>
      <c r="O18" s="245">
        <v>2028</v>
      </c>
      <c r="P18" s="245">
        <v>2029</v>
      </c>
      <c r="Q18" s="245">
        <v>2030</v>
      </c>
    </row>
    <row r="19" spans="2:17" ht="19" x14ac:dyDescent="0.35">
      <c r="B19" s="4" t="s">
        <v>17</v>
      </c>
      <c r="C19" s="5">
        <v>24420700</v>
      </c>
      <c r="D19" s="5">
        <v>24806700</v>
      </c>
      <c r="E19" s="5">
        <v>23169458</v>
      </c>
      <c r="F19" s="5">
        <v>23761791</v>
      </c>
      <c r="G19" s="5">
        <v>23704729</v>
      </c>
      <c r="H19" s="5">
        <v>24322136</v>
      </c>
      <c r="I19" s="5">
        <v>24954171</v>
      </c>
      <c r="J19" s="5">
        <v>25600887</v>
      </c>
      <c r="K19" s="5">
        <v>26262269</v>
      </c>
      <c r="L19" s="5">
        <v>27654989</v>
      </c>
      <c r="M19" s="5">
        <v>28701574</v>
      </c>
      <c r="N19" s="5">
        <v>29791586</v>
      </c>
      <c r="O19" s="5">
        <v>30928570</v>
      </c>
      <c r="P19" s="5">
        <v>32116882</v>
      </c>
      <c r="Q19" s="5">
        <v>33361944</v>
      </c>
    </row>
    <row r="20" spans="2:17" x14ac:dyDescent="0.2">
      <c r="B20" s="6" t="s">
        <v>1</v>
      </c>
      <c r="C20" s="7">
        <v>24075700</v>
      </c>
      <c r="D20" s="7">
        <v>24214700</v>
      </c>
      <c r="E20" s="7">
        <v>22134458</v>
      </c>
      <c r="F20" s="7">
        <v>22416291</v>
      </c>
      <c r="G20" s="7">
        <v>22090129</v>
      </c>
      <c r="H20" s="7">
        <v>22384616</v>
      </c>
      <c r="I20" s="7">
        <v>22629147</v>
      </c>
      <c r="J20" s="7">
        <v>22810858</v>
      </c>
      <c r="K20" s="7">
        <v>22914235</v>
      </c>
      <c r="L20" s="7">
        <v>23603867</v>
      </c>
      <c r="M20" s="7">
        <v>23741396</v>
      </c>
      <c r="N20" s="7">
        <v>23710647</v>
      </c>
      <c r="O20" s="7">
        <v>23464571</v>
      </c>
      <c r="P20" s="7">
        <v>22944635</v>
      </c>
      <c r="Q20" s="7">
        <v>22078050</v>
      </c>
    </row>
    <row r="21" spans="2:17" x14ac:dyDescent="0.2">
      <c r="B21" s="6" t="s">
        <v>2</v>
      </c>
      <c r="C21" s="7">
        <v>263000</v>
      </c>
      <c r="D21" s="7">
        <v>478000</v>
      </c>
      <c r="E21" s="7">
        <v>770000</v>
      </c>
      <c r="F21" s="7">
        <v>1001000</v>
      </c>
      <c r="G21" s="7">
        <v>1201200</v>
      </c>
      <c r="H21" s="7">
        <v>1441440</v>
      </c>
      <c r="I21" s="7">
        <v>1729728</v>
      </c>
      <c r="J21" s="7">
        <v>2075674</v>
      </c>
      <c r="K21" s="7">
        <v>2490808</v>
      </c>
      <c r="L21" s="7">
        <v>3013878</v>
      </c>
      <c r="M21" s="7">
        <v>3767348</v>
      </c>
      <c r="N21" s="7">
        <v>4709184</v>
      </c>
      <c r="O21" s="7">
        <v>5886481</v>
      </c>
      <c r="P21" s="7">
        <v>7358101</v>
      </c>
      <c r="Q21" s="7">
        <v>9197626</v>
      </c>
    </row>
    <row r="22" spans="2:17" x14ac:dyDescent="0.2">
      <c r="B22" s="6" t="s">
        <v>3</v>
      </c>
      <c r="C22" s="7">
        <v>82000</v>
      </c>
      <c r="D22" s="7">
        <v>114000</v>
      </c>
      <c r="E22" s="7">
        <v>265000</v>
      </c>
      <c r="F22" s="7">
        <v>344500</v>
      </c>
      <c r="G22" s="7">
        <v>413400</v>
      </c>
      <c r="H22" s="7">
        <v>496080</v>
      </c>
      <c r="I22" s="7">
        <v>595296</v>
      </c>
      <c r="J22" s="7">
        <v>714355</v>
      </c>
      <c r="K22" s="7">
        <v>857226</v>
      </c>
      <c r="L22" s="7">
        <v>1037244</v>
      </c>
      <c r="M22" s="7">
        <v>1192830</v>
      </c>
      <c r="N22" s="7">
        <v>1371755</v>
      </c>
      <c r="O22" s="7">
        <v>1577518</v>
      </c>
      <c r="P22" s="7">
        <v>1814146</v>
      </c>
      <c r="Q22" s="7">
        <v>2086268</v>
      </c>
    </row>
    <row r="23" spans="2:17" ht="19" x14ac:dyDescent="0.35">
      <c r="B23" s="4" t="s">
        <v>18</v>
      </c>
      <c r="C23" s="5">
        <v>3683959</v>
      </c>
      <c r="D23" s="5">
        <v>4209733</v>
      </c>
      <c r="E23" s="5">
        <v>4442073</v>
      </c>
      <c r="F23" s="5">
        <v>4745564.5</v>
      </c>
      <c r="G23" s="5">
        <v>5076538.49</v>
      </c>
      <c r="H23" s="5">
        <v>5264512.8094499996</v>
      </c>
      <c r="I23" s="5">
        <v>5385627.0513335001</v>
      </c>
      <c r="J23" s="5">
        <v>5493248.038615467</v>
      </c>
      <c r="K23" s="5">
        <v>5586314.8841166925</v>
      </c>
      <c r="L23" s="5">
        <v>5683133.5075528556</v>
      </c>
      <c r="M23" s="5">
        <v>5752668.8449191861</v>
      </c>
      <c r="N23" s="5">
        <v>5825254.8841408612</v>
      </c>
      <c r="O23" s="5">
        <v>5901124.4042322505</v>
      </c>
      <c r="P23" s="5">
        <v>5980543.4001919078</v>
      </c>
      <c r="Q23" s="5">
        <v>6063813.086928077</v>
      </c>
    </row>
    <row r="24" spans="2:17" ht="19" x14ac:dyDescent="0.35">
      <c r="B24" s="6" t="s">
        <v>14</v>
      </c>
      <c r="C24" s="5">
        <v>532800</v>
      </c>
      <c r="D24" s="5">
        <v>488016</v>
      </c>
      <c r="E24" s="5">
        <v>463516</v>
      </c>
      <c r="F24" s="5">
        <v>459599</v>
      </c>
      <c r="G24" s="5">
        <v>456946.00000000006</v>
      </c>
      <c r="H24" s="5">
        <v>455643.00000000012</v>
      </c>
      <c r="I24" s="5">
        <v>455792</v>
      </c>
      <c r="J24" s="5">
        <v>457505</v>
      </c>
      <c r="K24" s="5">
        <v>460912</v>
      </c>
      <c r="L24" s="5">
        <v>466166.00000000006</v>
      </c>
      <c r="M24" s="5">
        <v>473437</v>
      </c>
      <c r="N24" s="5">
        <v>482920</v>
      </c>
      <c r="O24" s="5">
        <v>494835</v>
      </c>
      <c r="P24" s="5">
        <v>509435.00000000006</v>
      </c>
      <c r="Q24" s="5">
        <v>527008</v>
      </c>
    </row>
    <row r="25" spans="2:17" x14ac:dyDescent="0.2">
      <c r="B25" s="9" t="s">
        <v>4</v>
      </c>
      <c r="C25" s="7">
        <v>398768</v>
      </c>
      <c r="D25" s="7">
        <v>381336</v>
      </c>
      <c r="E25" s="7">
        <v>370506</v>
      </c>
      <c r="F25" s="7">
        <v>358444</v>
      </c>
      <c r="G25" s="7">
        <v>346791.00000000006</v>
      </c>
      <c r="H25" s="7">
        <v>335533.00000000012</v>
      </c>
      <c r="I25" s="7">
        <v>324656</v>
      </c>
      <c r="J25" s="7">
        <v>314145</v>
      </c>
      <c r="K25" s="7">
        <v>303987</v>
      </c>
      <c r="L25" s="7">
        <v>294172.00000000006</v>
      </c>
      <c r="M25" s="7">
        <v>284686</v>
      </c>
      <c r="N25" s="7">
        <v>275518</v>
      </c>
      <c r="O25" s="7">
        <v>266655</v>
      </c>
      <c r="P25" s="7">
        <v>258089.00000000006</v>
      </c>
      <c r="Q25" s="7">
        <v>249808</v>
      </c>
    </row>
    <row r="26" spans="2:17" x14ac:dyDescent="0.2">
      <c r="B26" s="9" t="s">
        <v>5</v>
      </c>
      <c r="C26" s="7">
        <v>134032</v>
      </c>
      <c r="D26" s="7">
        <v>106680</v>
      </c>
      <c r="E26" s="7">
        <v>93010</v>
      </c>
      <c r="F26" s="7">
        <v>101154.99999999999</v>
      </c>
      <c r="G26" s="7">
        <v>110155</v>
      </c>
      <c r="H26" s="7">
        <v>120110</v>
      </c>
      <c r="I26" s="7">
        <v>131136</v>
      </c>
      <c r="J26" s="7">
        <v>143360</v>
      </c>
      <c r="K26" s="7">
        <v>156925</v>
      </c>
      <c r="L26" s="7">
        <v>171994</v>
      </c>
      <c r="M26" s="7">
        <v>188751</v>
      </c>
      <c r="N26" s="7">
        <v>207402</v>
      </c>
      <c r="O26" s="7">
        <v>228180</v>
      </c>
      <c r="P26" s="7">
        <v>251346</v>
      </c>
      <c r="Q26" s="7">
        <v>277200</v>
      </c>
    </row>
    <row r="27" spans="2:17" x14ac:dyDescent="0.2">
      <c r="B27" s="6" t="s">
        <v>6</v>
      </c>
      <c r="C27" s="7">
        <v>3151159</v>
      </c>
      <c r="D27" s="7">
        <v>3721717</v>
      </c>
      <c r="E27" s="7">
        <v>3978557</v>
      </c>
      <c r="F27" s="7">
        <v>4285965.5</v>
      </c>
      <c r="G27" s="7">
        <v>4619592.49</v>
      </c>
      <c r="H27" s="7">
        <v>4808869.8094499996</v>
      </c>
      <c r="I27" s="7">
        <v>4929835.0513335001</v>
      </c>
      <c r="J27" s="7">
        <v>5035743.038615467</v>
      </c>
      <c r="K27" s="7">
        <v>5125402.8841166925</v>
      </c>
      <c r="L27" s="7">
        <v>5216967.5075528556</v>
      </c>
      <c r="M27" s="7">
        <v>5279231.8449191861</v>
      </c>
      <c r="N27" s="7">
        <v>5342334.8841408612</v>
      </c>
      <c r="O27" s="7">
        <v>5406289.4042322505</v>
      </c>
      <c r="P27" s="7">
        <v>5471108.4001919078</v>
      </c>
      <c r="Q27" s="7">
        <v>5536805.086928077</v>
      </c>
    </row>
    <row r="28" spans="2:17" ht="19" x14ac:dyDescent="0.35">
      <c r="B28" s="4" t="s">
        <v>9</v>
      </c>
      <c r="C28" s="5">
        <v>1969326</v>
      </c>
      <c r="D28" s="5">
        <v>2347817.09</v>
      </c>
      <c r="E28" s="5">
        <v>2173187.9444999998</v>
      </c>
      <c r="F28" s="5">
        <v>2251835.6319940975</v>
      </c>
      <c r="G28" s="5">
        <v>2334072.6204345385</v>
      </c>
      <c r="H28" s="5">
        <v>2420089.6100359941</v>
      </c>
      <c r="I28" s="5">
        <v>2510088.3209119765</v>
      </c>
      <c r="J28" s="5">
        <v>2604282.1588144843</v>
      </c>
      <c r="K28" s="5">
        <v>2702896.9220854873</v>
      </c>
      <c r="L28" s="5">
        <v>2806171.5524084135</v>
      </c>
      <c r="M28" s="5">
        <v>2914358.9321118281</v>
      </c>
      <c r="N28" s="5">
        <v>3027726.7309520221</v>
      </c>
      <c r="O28" s="5">
        <v>3146558.3054868346</v>
      </c>
      <c r="P28" s="5">
        <v>3271153.6543505443</v>
      </c>
      <c r="Q28" s="5">
        <v>3401830.4329497404</v>
      </c>
    </row>
    <row r="29" spans="2:17" ht="19" x14ac:dyDescent="0.35">
      <c r="B29" s="4" t="s">
        <v>20</v>
      </c>
      <c r="C29" s="5">
        <v>48967600</v>
      </c>
      <c r="D29" s="5">
        <v>48269700</v>
      </c>
      <c r="E29" s="5">
        <v>47576684.848484851</v>
      </c>
      <c r="F29" s="5">
        <v>47895255.151515156</v>
      </c>
      <c r="G29" s="5">
        <v>48232856.128484853</v>
      </c>
      <c r="H29" s="5">
        <v>48589615.20751515</v>
      </c>
      <c r="I29" s="5">
        <v>48965667.428996846</v>
      </c>
      <c r="J29" s="5">
        <v>49361155.49656155</v>
      </c>
      <c r="K29" s="5">
        <v>49776229.831097849</v>
      </c>
      <c r="L29" s="5">
        <v>50211048.627832778</v>
      </c>
      <c r="M29" s="5">
        <v>50665777.916500136</v>
      </c>
      <c r="N29" s="5">
        <v>51140591.624618635</v>
      </c>
      <c r="O29" s="5">
        <v>51635671.64390374</v>
      </c>
      <c r="P29" s="5">
        <v>52151207.899838686</v>
      </c>
      <c r="Q29" s="5">
        <v>52687398.42443119</v>
      </c>
    </row>
    <row r="30" spans="2:17" x14ac:dyDescent="0.2">
      <c r="B30" s="6" t="s">
        <v>7</v>
      </c>
      <c r="C30" s="7">
        <v>16817600</v>
      </c>
      <c r="D30" s="7">
        <v>17139700</v>
      </c>
      <c r="E30" s="7">
        <v>15824084.848484851</v>
      </c>
      <c r="F30" s="7">
        <v>15507603.151515154</v>
      </c>
      <c r="G30" s="7">
        <v>15197451.088484852</v>
      </c>
      <c r="H30" s="7">
        <v>14893502.066715155</v>
      </c>
      <c r="I30" s="7">
        <v>14595632.02538085</v>
      </c>
      <c r="J30" s="7">
        <v>14303719.384873234</v>
      </c>
      <c r="K30" s="7">
        <v>14017644.997175768</v>
      </c>
      <c r="L30" s="7">
        <v>13737292.097232252</v>
      </c>
      <c r="M30" s="7">
        <v>13462546.255287606</v>
      </c>
      <c r="N30" s="7">
        <v>13193295.330181856</v>
      </c>
      <c r="O30" s="7">
        <v>12929429.423578218</v>
      </c>
      <c r="P30" s="7">
        <v>12670840.835106652</v>
      </c>
      <c r="Q30" s="7">
        <v>12417424.018404517</v>
      </c>
    </row>
    <row r="31" spans="2:17" x14ac:dyDescent="0.2">
      <c r="B31" s="6" t="s">
        <v>8</v>
      </c>
      <c r="C31" s="7">
        <v>32150000</v>
      </c>
      <c r="D31" s="7">
        <v>31130000</v>
      </c>
      <c r="E31" s="7">
        <v>31752600</v>
      </c>
      <c r="F31" s="7">
        <v>32387652</v>
      </c>
      <c r="G31" s="7">
        <v>33035405.039999999</v>
      </c>
      <c r="H31" s="7">
        <v>33696113.140799999</v>
      </c>
      <c r="I31" s="7">
        <v>34370035.403615996</v>
      </c>
      <c r="J31" s="7">
        <v>35057436.111688316</v>
      </c>
      <c r="K31" s="7">
        <v>35758584.833922081</v>
      </c>
      <c r="L31" s="7">
        <v>36473756.530600525</v>
      </c>
      <c r="M31" s="7">
        <v>37203231.661212534</v>
      </c>
      <c r="N31" s="7">
        <v>37947296.294436783</v>
      </c>
      <c r="O31" s="7">
        <v>38706242.220325522</v>
      </c>
      <c r="P31" s="7">
        <v>39480367.06473203</v>
      </c>
      <c r="Q31" s="7">
        <v>40269974.406026669</v>
      </c>
    </row>
    <row r="32" spans="2:17" ht="19" x14ac:dyDescent="0.35">
      <c r="B32" s="1" t="s">
        <v>10</v>
      </c>
      <c r="C32" s="10">
        <v>79041585</v>
      </c>
      <c r="D32" s="10">
        <v>79633950.090000004</v>
      </c>
      <c r="E32" s="10">
        <v>77361403.792984843</v>
      </c>
      <c r="F32" s="10">
        <v>78654446.283509254</v>
      </c>
      <c r="G32" s="10">
        <v>79348196.238919392</v>
      </c>
      <c r="H32" s="10">
        <v>80596353.627001151</v>
      </c>
      <c r="I32" s="10">
        <v>81815553.801242322</v>
      </c>
      <c r="J32" s="10">
        <v>83059572.693991512</v>
      </c>
      <c r="K32" s="10">
        <v>84327710.637300044</v>
      </c>
      <c r="L32" s="10">
        <v>86355342.687794045</v>
      </c>
      <c r="M32" s="10">
        <v>88034379.693531156</v>
      </c>
      <c r="N32" s="10">
        <v>89785159.239711523</v>
      </c>
      <c r="O32" s="10">
        <v>91611924.353622824</v>
      </c>
      <c r="P32" s="10">
        <v>93519786.954381138</v>
      </c>
      <c r="Q32" s="10">
        <v>95514985.944309011</v>
      </c>
    </row>
    <row r="34" spans="2:17" x14ac:dyDescent="0.2">
      <c r="B34" s="253" t="s">
        <v>186</v>
      </c>
      <c r="C34" s="245">
        <v>2016</v>
      </c>
      <c r="D34" s="245">
        <v>2017</v>
      </c>
      <c r="E34" s="245">
        <v>2018</v>
      </c>
      <c r="F34" s="245">
        <v>2019</v>
      </c>
      <c r="G34" s="245">
        <v>2020</v>
      </c>
      <c r="H34" s="245">
        <v>2021</v>
      </c>
      <c r="I34" s="245">
        <v>2022</v>
      </c>
      <c r="J34" s="245">
        <v>2023</v>
      </c>
      <c r="K34" s="245">
        <v>2024</v>
      </c>
      <c r="L34" s="245">
        <v>2025</v>
      </c>
      <c r="M34" s="245">
        <v>2026</v>
      </c>
      <c r="N34" s="245">
        <v>2027</v>
      </c>
      <c r="O34" s="245">
        <v>2028</v>
      </c>
      <c r="P34" s="245">
        <v>2029</v>
      </c>
      <c r="Q34" s="245">
        <v>2030</v>
      </c>
    </row>
    <row r="35" spans="2:17" ht="19" x14ac:dyDescent="0.35">
      <c r="B35" s="4" t="s">
        <v>17</v>
      </c>
      <c r="C35" s="11">
        <v>110.35559316060032</v>
      </c>
      <c r="D35" s="11">
        <v>115.91941245368473</v>
      </c>
      <c r="E35" s="11">
        <v>119.70034678290904</v>
      </c>
      <c r="F35" s="11">
        <v>129.12256128853559</v>
      </c>
      <c r="G35" s="11">
        <v>138.56064368891998</v>
      </c>
      <c r="H35" s="11">
        <v>148.12010440393527</v>
      </c>
      <c r="I35" s="11">
        <v>157.71597554268303</v>
      </c>
      <c r="J35" s="11">
        <v>167.44061531654961</v>
      </c>
      <c r="K35" s="11">
        <v>177.40003009839026</v>
      </c>
      <c r="L35" s="11">
        <v>187.14820181016117</v>
      </c>
      <c r="M35" s="11">
        <v>197.30943729275802</v>
      </c>
      <c r="N35" s="11">
        <v>207.86686882063114</v>
      </c>
      <c r="O35" s="11">
        <v>218.95305789379373</v>
      </c>
      <c r="P35" s="11">
        <v>230.7311385251129</v>
      </c>
      <c r="Q35" s="11">
        <v>242.21646887886547</v>
      </c>
    </row>
    <row r="36" spans="2:17" x14ac:dyDescent="0.2">
      <c r="B36" s="6" t="s">
        <v>1</v>
      </c>
      <c r="C36" s="13">
        <v>110.26533543280684</v>
      </c>
      <c r="D36" s="13">
        <v>115.6722527449087</v>
      </c>
      <c r="E36" s="13">
        <v>118.68114425015474</v>
      </c>
      <c r="F36" s="13">
        <v>127.58423157251626</v>
      </c>
      <c r="G36" s="13">
        <v>136.39738466650473</v>
      </c>
      <c r="H36" s="13">
        <v>145.21053776049317</v>
      </c>
      <c r="I36" s="13">
        <v>153.86898839671539</v>
      </c>
      <c r="J36" s="13">
        <v>162.52743903293759</v>
      </c>
      <c r="K36" s="13">
        <v>171.18588966915985</v>
      </c>
      <c r="L36" s="13">
        <v>179.84434030538208</v>
      </c>
      <c r="M36" s="13">
        <v>188.50279094160427</v>
      </c>
      <c r="N36" s="13">
        <v>197.1612415778265</v>
      </c>
      <c r="O36" s="13">
        <v>205.81969221404876</v>
      </c>
      <c r="P36" s="13">
        <v>214.47814285027098</v>
      </c>
      <c r="Q36" s="13">
        <v>222.84797144706943</v>
      </c>
    </row>
    <row r="37" spans="2:17" x14ac:dyDescent="0.2">
      <c r="B37" s="6" t="s">
        <v>2</v>
      </c>
      <c r="C37" s="13">
        <v>107.07016360041493</v>
      </c>
      <c r="D37" s="13">
        <v>117.91585495737014</v>
      </c>
      <c r="E37" s="13">
        <v>128.37833375890008</v>
      </c>
      <c r="F37" s="13">
        <v>143.01945515928043</v>
      </c>
      <c r="G37" s="13">
        <v>157.86400032429168</v>
      </c>
      <c r="H37" s="13">
        <v>173.11798816276644</v>
      </c>
      <c r="I37" s="13">
        <v>188.16421032536093</v>
      </c>
      <c r="J37" s="13">
        <v>201.90476868627007</v>
      </c>
      <c r="K37" s="13">
        <v>215.46832218464868</v>
      </c>
      <c r="L37" s="13">
        <v>226.75484615151785</v>
      </c>
      <c r="M37" s="13">
        <v>238.13445679704191</v>
      </c>
      <c r="N37" s="13">
        <v>249.77829333738484</v>
      </c>
      <c r="O37" s="13">
        <v>261.80254349584311</v>
      </c>
      <c r="P37" s="13">
        <v>274.24794838115355</v>
      </c>
      <c r="Q37" s="13">
        <v>283.50234838750686</v>
      </c>
    </row>
    <row r="38" spans="2:17" x14ac:dyDescent="0.2">
      <c r="B38" s="6" t="s">
        <v>3</v>
      </c>
      <c r="C38" s="13">
        <v>147.39322671385639</v>
      </c>
      <c r="D38" s="13">
        <v>160.04747107944814</v>
      </c>
      <c r="E38" s="13">
        <v>179.61523615358971</v>
      </c>
      <c r="F38" s="13">
        <v>188.84057523228304</v>
      </c>
      <c r="G38" s="13">
        <v>198.06591431097627</v>
      </c>
      <c r="H38" s="13">
        <v>206.773108908311</v>
      </c>
      <c r="I38" s="13">
        <v>215.48030350564565</v>
      </c>
      <c r="J38" s="13">
        <v>224.18749810298041</v>
      </c>
      <c r="K38" s="13">
        <v>232.89469270031501</v>
      </c>
      <c r="L38" s="13">
        <v>238.27385933238955</v>
      </c>
      <c r="M38" s="13">
        <v>243.65302596446404</v>
      </c>
      <c r="N38" s="13">
        <v>249.03219259653858</v>
      </c>
      <c r="O38" s="13">
        <v>254.41135922861307</v>
      </c>
      <c r="P38" s="13">
        <v>259.79052586068764</v>
      </c>
      <c r="Q38" s="14">
        <v>265.16969249276212</v>
      </c>
    </row>
    <row r="39" spans="2:17" ht="19" x14ac:dyDescent="0.35">
      <c r="B39" s="4" t="s">
        <v>18</v>
      </c>
      <c r="C39" s="11">
        <v>76.53897506060251</v>
      </c>
      <c r="D39" s="11">
        <v>87.043818100417411</v>
      </c>
      <c r="E39" s="11">
        <v>99.33702479564576</v>
      </c>
      <c r="F39" s="11">
        <v>110.93768502930463</v>
      </c>
      <c r="G39" s="11">
        <v>122.58313870407184</v>
      </c>
      <c r="H39" s="11">
        <v>133.93469043438995</v>
      </c>
      <c r="I39" s="11">
        <v>145.08148962624406</v>
      </c>
      <c r="J39" s="11">
        <v>156.21367482413322</v>
      </c>
      <c r="K39" s="11">
        <v>165.86800659125214</v>
      </c>
      <c r="L39" s="11">
        <v>180.09610199008145</v>
      </c>
      <c r="M39" s="11">
        <v>194.77102536977577</v>
      </c>
      <c r="N39" s="11">
        <v>209.10537739063841</v>
      </c>
      <c r="O39" s="11">
        <v>223.60847108960843</v>
      </c>
      <c r="P39" s="11">
        <v>238.30830927467747</v>
      </c>
      <c r="Q39" s="11">
        <v>253.24030380042899</v>
      </c>
    </row>
    <row r="40" spans="2:17" ht="19" x14ac:dyDescent="0.35">
      <c r="B40" s="6" t="s">
        <v>14</v>
      </c>
      <c r="C40" s="11">
        <v>92.839129378344836</v>
      </c>
      <c r="D40" s="11">
        <v>92.026551439552108</v>
      </c>
      <c r="E40" s="11">
        <v>94.369315213646274</v>
      </c>
      <c r="F40" s="11">
        <v>101.44363724366129</v>
      </c>
      <c r="G40" s="11">
        <v>109.34201129677673</v>
      </c>
      <c r="H40" s="11">
        <v>118.17325609268724</v>
      </c>
      <c r="I40" s="11">
        <v>128.05825099604473</v>
      </c>
      <c r="J40" s="11">
        <v>139.12973242310753</v>
      </c>
      <c r="K40" s="11">
        <v>151.53165057897141</v>
      </c>
      <c r="L40" s="11">
        <v>165.42019362475881</v>
      </c>
      <c r="M40" s="11">
        <v>180.96274674838702</v>
      </c>
      <c r="N40" s="11">
        <v>198.33707808904975</v>
      </c>
      <c r="O40" s="11">
        <v>217.73056419401121</v>
      </c>
      <c r="P40" s="11">
        <v>239.33878460347196</v>
      </c>
      <c r="Q40" s="11">
        <v>263.36758301866035</v>
      </c>
    </row>
    <row r="41" spans="2:17" x14ac:dyDescent="0.2">
      <c r="B41" s="9" t="s">
        <v>4</v>
      </c>
      <c r="C41" s="13">
        <v>60.52508525487756</v>
      </c>
      <c r="D41" s="13">
        <v>62.823888371432076</v>
      </c>
      <c r="E41" s="13">
        <v>65.305365665179878</v>
      </c>
      <c r="F41" s="13">
        <v>67.75552681525464</v>
      </c>
      <c r="G41" s="13">
        <v>70.302902046876952</v>
      </c>
      <c r="H41" s="13">
        <v>72.951560362388477</v>
      </c>
      <c r="I41" s="13">
        <v>75.705576259772087</v>
      </c>
      <c r="J41" s="13">
        <v>78.56933947309588</v>
      </c>
      <c r="K41" s="13">
        <v>81.547268897258405</v>
      </c>
      <c r="L41" s="13">
        <v>84.644238961053105</v>
      </c>
      <c r="M41" s="13">
        <v>87.865078786821599</v>
      </c>
      <c r="N41" s="13">
        <v>91.214943953565225</v>
      </c>
      <c r="O41" s="13">
        <v>94.699009099791226</v>
      </c>
      <c r="P41" s="13">
        <v>98.32301521010325</v>
      </c>
      <c r="Q41" s="13">
        <v>102.09259911547235</v>
      </c>
    </row>
    <row r="42" spans="2:17" x14ac:dyDescent="0.2">
      <c r="B42" s="9" t="s">
        <v>5</v>
      </c>
      <c r="C42" s="13">
        <v>188.97890754346056</v>
      </c>
      <c r="D42" s="13">
        <v>196.41375357439105</v>
      </c>
      <c r="E42" s="13">
        <v>210.1457660404831</v>
      </c>
      <c r="F42" s="13">
        <v>220.81787533767343</v>
      </c>
      <c r="G42" s="13">
        <v>232.24529971656702</v>
      </c>
      <c r="H42" s="13">
        <v>244.50221482613438</v>
      </c>
      <c r="I42" s="13">
        <v>257.66880774003056</v>
      </c>
      <c r="J42" s="13">
        <v>271.83581949956829</v>
      </c>
      <c r="K42" s="13">
        <v>287.10177792820764</v>
      </c>
      <c r="L42" s="13">
        <v>303.57631613677461</v>
      </c>
      <c r="M42" s="13">
        <v>321.37844097679488</v>
      </c>
      <c r="N42" s="13">
        <v>340.64079817246471</v>
      </c>
      <c r="O42" s="13">
        <v>361.50731642316902</v>
      </c>
      <c r="P42" s="13">
        <v>384.13766306967057</v>
      </c>
      <c r="Q42" s="13">
        <v>408.7058989598134</v>
      </c>
    </row>
    <row r="43" spans="2:17" x14ac:dyDescent="0.2">
      <c r="B43" s="6" t="s">
        <v>6</v>
      </c>
      <c r="C43" s="13">
        <v>73.782934435393457</v>
      </c>
      <c r="D43" s="13">
        <v>86.390449347975689</v>
      </c>
      <c r="E43" s="13">
        <v>99.915780579365858</v>
      </c>
      <c r="F43" s="13">
        <v>111.95576482211534</v>
      </c>
      <c r="G43" s="13">
        <v>123.89288198063818</v>
      </c>
      <c r="H43" s="13">
        <v>135.42809481261699</v>
      </c>
      <c r="I43" s="13">
        <v>146.65538731266605</v>
      </c>
      <c r="J43" s="13">
        <v>157.76577726626465</v>
      </c>
      <c r="K43" s="13">
        <v>167.15723178422374</v>
      </c>
      <c r="L43" s="13">
        <v>181.40747866419804</v>
      </c>
      <c r="M43" s="13">
        <v>196.00933999540942</v>
      </c>
      <c r="N43" s="13">
        <v>210.07877707663721</v>
      </c>
      <c r="O43" s="13">
        <v>224.14647300574813</v>
      </c>
      <c r="P43" s="13">
        <v>238.21235793159937</v>
      </c>
      <c r="Q43" s="13">
        <v>252.27636212604315</v>
      </c>
    </row>
    <row r="44" spans="2:17" x14ac:dyDescent="0.2">
      <c r="B44" s="4" t="s">
        <v>9</v>
      </c>
      <c r="C44" s="13">
        <v>53.234636412153193</v>
      </c>
      <c r="D44" s="13">
        <v>58.579744548609838</v>
      </c>
      <c r="E44" s="13">
        <v>61.647612765274921</v>
      </c>
      <c r="F44" s="13">
        <v>67.67865701836817</v>
      </c>
      <c r="G44" s="13">
        <v>73.980800435355349</v>
      </c>
      <c r="H44" s="13">
        <v>80.57853564840434</v>
      </c>
      <c r="I44" s="13">
        <v>87.498609451911207</v>
      </c>
      <c r="J44" s="13">
        <v>94.770220685262927</v>
      </c>
      <c r="K44" s="13">
        <v>102.42523548352482</v>
      </c>
      <c r="L44" s="13">
        <v>110.49842149158995</v>
      </c>
      <c r="M44" s="13">
        <v>119.02770279183088</v>
      </c>
      <c r="N44" s="13">
        <v>128.05443746505151</v>
      </c>
      <c r="O44" s="13">
        <v>137.62371989103417</v>
      </c>
      <c r="P44" s="13">
        <v>147.78471009983934</v>
      </c>
      <c r="Q44" s="13">
        <v>158.59099271003421</v>
      </c>
    </row>
    <row r="45" spans="2:17" ht="19" x14ac:dyDescent="0.35">
      <c r="B45" s="4" t="s">
        <v>20</v>
      </c>
      <c r="C45" s="11">
        <v>10.422325149946088</v>
      </c>
      <c r="D45" s="11">
        <v>10.527432055357711</v>
      </c>
      <c r="E45" s="11">
        <v>10.507599918835977</v>
      </c>
      <c r="F45" s="11">
        <v>10.540481371349482</v>
      </c>
      <c r="G45" s="11">
        <v>10.575507885903248</v>
      </c>
      <c r="H45" s="11">
        <v>10.612658008906408</v>
      </c>
      <c r="I45" s="11">
        <v>10.651907565080124</v>
      </c>
      <c r="J45" s="11">
        <v>10.69322980926305</v>
      </c>
      <c r="K45" s="11">
        <v>10.736595583991512</v>
      </c>
      <c r="L45" s="11">
        <v>10.781973481628039</v>
      </c>
      <c r="M45" s="11">
        <v>10.829330009836013</v>
      </c>
      <c r="N45" s="11">
        <v>10.87862975923413</v>
      </c>
      <c r="O45" s="11">
        <v>10.92983557210975</v>
      </c>
      <c r="P45" s="11">
        <v>10.982908711124736</v>
      </c>
      <c r="Q45" s="11">
        <v>11.037809027009137</v>
      </c>
    </row>
    <row r="46" spans="2:17" x14ac:dyDescent="0.2">
      <c r="B46" s="6" t="s">
        <v>7</v>
      </c>
      <c r="C46" s="13">
        <v>12.98833611885763</v>
      </c>
      <c r="D46" s="13">
        <v>12.980065029288728</v>
      </c>
      <c r="E46" s="13">
        <v>12.982840511127268</v>
      </c>
      <c r="F46" s="13">
        <v>12.982840511127268</v>
      </c>
      <c r="G46" s="13">
        <v>12.982840511127268</v>
      </c>
      <c r="H46" s="13">
        <v>12.982840511127266</v>
      </c>
      <c r="I46" s="13">
        <v>12.982840511127268</v>
      </c>
      <c r="J46" s="13">
        <v>12.982840511127266</v>
      </c>
      <c r="K46" s="13">
        <v>12.98284051112727</v>
      </c>
      <c r="L46" s="13">
        <v>12.982840511127268</v>
      </c>
      <c r="M46" s="13">
        <v>12.982840511127268</v>
      </c>
      <c r="N46" s="13">
        <v>12.982840511127266</v>
      </c>
      <c r="O46" s="13">
        <v>12.982840511127268</v>
      </c>
      <c r="P46" s="13">
        <v>12.982840511127266</v>
      </c>
      <c r="Q46" s="13">
        <v>12.982840511127268</v>
      </c>
    </row>
    <row r="47" spans="2:17" x14ac:dyDescent="0.2">
      <c r="B47" s="6" t="s">
        <v>8</v>
      </c>
      <c r="C47" s="13">
        <v>9.08005</v>
      </c>
      <c r="D47" s="13">
        <v>9.177050000000003</v>
      </c>
      <c r="E47" s="13">
        <v>9.2740500000000008</v>
      </c>
      <c r="F47" s="13">
        <v>9.3710500000000003</v>
      </c>
      <c r="G47" s="13">
        <v>9.4680500000000016</v>
      </c>
      <c r="H47" s="13">
        <v>9.5650500000000012</v>
      </c>
      <c r="I47" s="13">
        <v>9.6620499999999989</v>
      </c>
      <c r="J47" s="13">
        <v>9.759050000000002</v>
      </c>
      <c r="K47" s="13">
        <v>9.8560500000000015</v>
      </c>
      <c r="L47" s="13">
        <v>9.9530499999999993</v>
      </c>
      <c r="M47" s="13">
        <v>10.050050000000001</v>
      </c>
      <c r="N47" s="13">
        <v>10.147050000000002</v>
      </c>
      <c r="O47" s="13">
        <v>10.244050000000003</v>
      </c>
      <c r="P47" s="13">
        <v>10.341050000000001</v>
      </c>
      <c r="Q47" s="13">
        <v>10.43805</v>
      </c>
    </row>
    <row r="48" spans="2:17" ht="19" x14ac:dyDescent="0.35">
      <c r="B48" s="1" t="s">
        <v>10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50" spans="2:35" x14ac:dyDescent="0.2">
      <c r="B50" s="253" t="s">
        <v>187</v>
      </c>
      <c r="C50" s="15">
        <v>0.75024245349102048</v>
      </c>
      <c r="D50" s="15">
        <v>0.73966052191470122</v>
      </c>
      <c r="E50" s="15">
        <v>0.7206343000949349</v>
      </c>
      <c r="F50" s="15">
        <v>0.7216053459263001</v>
      </c>
      <c r="G50" s="15">
        <v>0.71564833892118873</v>
      </c>
      <c r="H50" s="15">
        <v>0.71788190015738107</v>
      </c>
      <c r="I50" s="15">
        <v>0.72105226453268367</v>
      </c>
      <c r="J50" s="15">
        <v>0.72416756129001048</v>
      </c>
      <c r="K50" s="15">
        <v>0.72832265433433929</v>
      </c>
      <c r="L50" s="15">
        <v>0.73406845209279492</v>
      </c>
      <c r="M50" s="15">
        <v>0.73746710809483651</v>
      </c>
      <c r="N50" s="15">
        <v>0.74121008725188309</v>
      </c>
      <c r="O50" s="15">
        <v>0.74507774681507999</v>
      </c>
      <c r="P50" s="15">
        <v>0.74914398188481646</v>
      </c>
      <c r="Q50" s="15">
        <v>0.75258085405779396</v>
      </c>
    </row>
    <row r="54" spans="2:35" x14ac:dyDescent="0.2">
      <c r="C54" s="245">
        <v>2016</v>
      </c>
      <c r="D54" s="245">
        <v>2017</v>
      </c>
      <c r="E54" s="245">
        <v>2018</v>
      </c>
      <c r="F54" s="245">
        <v>2019</v>
      </c>
      <c r="G54" s="245">
        <v>2020</v>
      </c>
      <c r="H54" s="245">
        <v>2021</v>
      </c>
      <c r="I54" s="245">
        <v>2022</v>
      </c>
      <c r="J54" s="245">
        <v>2023</v>
      </c>
      <c r="K54" s="245">
        <v>2024</v>
      </c>
      <c r="L54" s="245">
        <v>2025</v>
      </c>
      <c r="M54" s="245">
        <v>2026</v>
      </c>
      <c r="N54" s="245">
        <v>2027</v>
      </c>
      <c r="O54" s="245">
        <v>2028</v>
      </c>
      <c r="P54" s="245">
        <v>2029</v>
      </c>
      <c r="Q54" s="245">
        <v>2030</v>
      </c>
      <c r="T54" s="245">
        <v>2016</v>
      </c>
      <c r="U54" s="245">
        <v>2017</v>
      </c>
      <c r="V54" s="245">
        <v>2018</v>
      </c>
      <c r="W54" s="245">
        <v>2019</v>
      </c>
      <c r="X54" s="245">
        <v>2020</v>
      </c>
      <c r="Y54" s="245">
        <v>2021</v>
      </c>
      <c r="Z54" s="245">
        <v>2022</v>
      </c>
      <c r="AA54" s="245">
        <v>2023</v>
      </c>
      <c r="AB54" s="245">
        <v>2024</v>
      </c>
      <c r="AC54" s="245">
        <v>2025</v>
      </c>
      <c r="AD54" s="245">
        <v>2026</v>
      </c>
      <c r="AE54" s="245">
        <v>2027</v>
      </c>
      <c r="AF54" s="245">
        <v>2028</v>
      </c>
      <c r="AG54" s="245">
        <v>2029</v>
      </c>
      <c r="AH54" s="245">
        <v>2030</v>
      </c>
    </row>
    <row r="55" spans="2:35" x14ac:dyDescent="0.2">
      <c r="B55" s="253" t="s">
        <v>188</v>
      </c>
      <c r="C55" s="253"/>
      <c r="S55" s="253" t="s">
        <v>194</v>
      </c>
      <c r="T55" s="16"/>
      <c r="U55" s="253"/>
    </row>
    <row r="56" spans="2:35" ht="19" x14ac:dyDescent="0.35">
      <c r="B56" s="4" t="s">
        <v>17</v>
      </c>
      <c r="C56" s="5">
        <v>1392891.7712493108</v>
      </c>
      <c r="D56" s="5">
        <v>1447654.0649058763</v>
      </c>
      <c r="E56" s="5">
        <v>1362040.8985701681</v>
      </c>
      <c r="F56" s="5">
        <v>1451522.0929853825</v>
      </c>
      <c r="G56" s="5">
        <v>1503524.7659329779</v>
      </c>
      <c r="H56" s="5">
        <v>1601546.4312036207</v>
      </c>
      <c r="I56" s="5">
        <v>1704640.7718761715</v>
      </c>
      <c r="J56" s="5">
        <v>1810908.4717771695</v>
      </c>
      <c r="K56" s="5">
        <v>1921760.6105882162</v>
      </c>
      <c r="L56" s="5">
        <v>2090514.7797107333</v>
      </c>
      <c r="M56" s="5">
        <v>2233241.8981035161</v>
      </c>
      <c r="N56" s="5">
        <v>2382473.7145214579</v>
      </c>
      <c r="O56" s="5">
        <v>2538425.6408294332</v>
      </c>
      <c r="P56" s="5">
        <v>2701420.7767187161</v>
      </c>
      <c r="Q56" s="5">
        <v>2849888.5219205194</v>
      </c>
      <c r="S56" s="4" t="s">
        <v>17</v>
      </c>
      <c r="T56" s="11">
        <v>57.037340094645558</v>
      </c>
      <c r="U56" s="11">
        <v>58.357381872876132</v>
      </c>
      <c r="V56" s="11">
        <v>58.786049227831228</v>
      </c>
      <c r="W56" s="11">
        <v>61.086392561292307</v>
      </c>
      <c r="X56" s="11">
        <v>63.42720753875642</v>
      </c>
      <c r="Y56" s="11">
        <v>65.847277196526676</v>
      </c>
      <c r="Z56" s="11">
        <v>68.310855603104244</v>
      </c>
      <c r="AA56" s="11">
        <v>70.736161281332542</v>
      </c>
      <c r="AB56" s="11">
        <v>73.17572638480766</v>
      </c>
      <c r="AC56" s="11">
        <v>75.59268165721322</v>
      </c>
      <c r="AD56" s="11">
        <v>77.809039256993927</v>
      </c>
      <c r="AE56" s="11">
        <v>79.971362200100984</v>
      </c>
      <c r="AF56" s="11">
        <v>82.073812039464912</v>
      </c>
      <c r="AG56" s="11">
        <v>84.112174298822538</v>
      </c>
      <c r="AH56" s="11">
        <v>85.423335100632002</v>
      </c>
    </row>
    <row r="57" spans="2:35" x14ac:dyDescent="0.2">
      <c r="B57" s="6" t="s">
        <v>1</v>
      </c>
      <c r="C57" s="13">
        <v>1382861.1014105924</v>
      </c>
      <c r="D57" s="13">
        <v>1429748.5490369808</v>
      </c>
      <c r="E57" s="13">
        <v>1324142.7716380553</v>
      </c>
      <c r="F57" s="13">
        <v>1397333.7798998959</v>
      </c>
      <c r="G57" s="13">
        <v>1432893.4194481419</v>
      </c>
      <c r="H57" s="13">
        <v>1509717.7982691179</v>
      </c>
      <c r="I57" s="13">
        <v>1585660.729836032</v>
      </c>
      <c r="J57" s="13">
        <v>1659428.2544433721</v>
      </c>
      <c r="K57" s="13">
        <v>1729371.6944448899</v>
      </c>
      <c r="L57" s="13">
        <v>1846866.1502780826</v>
      </c>
      <c r="M57" s="13">
        <v>1924607.0486237863</v>
      </c>
      <c r="N57" s="13">
        <v>1990157.9997873944</v>
      </c>
      <c r="O57" s="13">
        <v>2037979.4120046315</v>
      </c>
      <c r="P57" s="13">
        <v>2060892.8768555652</v>
      </c>
      <c r="Q57" s="13">
        <v>2044007.5739125223</v>
      </c>
      <c r="S57" s="6" t="s">
        <v>1</v>
      </c>
      <c r="T57" s="13">
        <v>57.438043396893654</v>
      </c>
      <c r="U57" s="13">
        <v>59.044652588592086</v>
      </c>
      <c r="V57" s="13">
        <v>59.822687848875965</v>
      </c>
      <c r="W57" s="13">
        <v>62.335637055206675</v>
      </c>
      <c r="X57" s="13">
        <v>64.865778712661296</v>
      </c>
      <c r="Y57" s="13">
        <v>67.444435869220086</v>
      </c>
      <c r="Z57" s="13">
        <v>70.071608524883061</v>
      </c>
      <c r="AA57" s="13">
        <v>72.747296679650205</v>
      </c>
      <c r="AB57" s="13">
        <v>75.47150033352149</v>
      </c>
      <c r="AC57" s="13">
        <v>78.244219486496959</v>
      </c>
      <c r="AD57" s="13">
        <v>81.065454138576612</v>
      </c>
      <c r="AE57" s="13">
        <v>83.935204289760392</v>
      </c>
      <c r="AF57" s="13">
        <v>86.853469940048399</v>
      </c>
      <c r="AG57" s="13">
        <v>89.820251089440532</v>
      </c>
      <c r="AH57" s="13">
        <v>92.58098309916511</v>
      </c>
      <c r="AI57" s="17"/>
    </row>
    <row r="58" spans="2:35" x14ac:dyDescent="0.2">
      <c r="B58" s="6" t="s">
        <v>2</v>
      </c>
      <c r="C58" s="13">
        <v>4640.1687218143652</v>
      </c>
      <c r="D58" s="13">
        <v>9866.9759970199902</v>
      </c>
      <c r="E58" s="13">
        <v>17521.314993206663</v>
      </c>
      <c r="F58" s="13">
        <v>26520.490984639415</v>
      </c>
      <c r="G58" s="13">
        <v>36392.529494457143</v>
      </c>
      <c r="H58" s="13">
        <v>49467.598735740736</v>
      </c>
      <c r="I58" s="13">
        <v>66582.011732767613</v>
      </c>
      <c r="J58" s="13">
        <v>86682.318348188579</v>
      </c>
      <c r="K58" s="13">
        <v>112276.06074699755</v>
      </c>
      <c r="L58" s="13">
        <v>145428.82298355317</v>
      </c>
      <c r="M58" s="13">
        <v>194179.91905848877</v>
      </c>
      <c r="N58" s="13">
        <v>258934.44595237909</v>
      </c>
      <c r="O58" s="13">
        <v>345000.95068382914</v>
      </c>
      <c r="P58" s="13">
        <v>459360.08217796101</v>
      </c>
      <c r="Q58" s="13">
        <v>594724.97132779413</v>
      </c>
      <c r="S58" s="6" t="s">
        <v>2</v>
      </c>
      <c r="T58" s="13">
        <v>17.643227079142072</v>
      </c>
      <c r="U58" s="13">
        <v>20.642209198786588</v>
      </c>
      <c r="V58" s="13">
        <v>22.754954536632027</v>
      </c>
      <c r="W58" s="13">
        <v>26.493996987651762</v>
      </c>
      <c r="X58" s="13">
        <v>30.29681110094667</v>
      </c>
      <c r="Y58" s="13">
        <v>34.318180941101076</v>
      </c>
      <c r="Z58" s="13">
        <v>38.492764025770299</v>
      </c>
      <c r="AA58" s="13">
        <v>41.7610464592169</v>
      </c>
      <c r="AB58" s="13">
        <v>45.076160325082284</v>
      </c>
      <c r="AC58" s="13">
        <v>48.253055692218851</v>
      </c>
      <c r="AD58" s="13">
        <v>51.542867571163789</v>
      </c>
      <c r="AE58" s="13">
        <v>54.984992294286883</v>
      </c>
      <c r="AF58" s="13">
        <v>58.609031556175772</v>
      </c>
      <c r="AG58" s="13">
        <v>62.429162385506942</v>
      </c>
      <c r="AH58" s="13">
        <v>64.660703895526311</v>
      </c>
      <c r="AI58" s="17"/>
    </row>
    <row r="59" spans="2:35" x14ac:dyDescent="0.2">
      <c r="B59" s="6" t="s">
        <v>3</v>
      </c>
      <c r="C59" s="13">
        <v>5390.5011169040199</v>
      </c>
      <c r="D59" s="13">
        <v>8038.5398718753331</v>
      </c>
      <c r="E59" s="13">
        <v>20376.811938906041</v>
      </c>
      <c r="F59" s="13">
        <v>27667.822100847166</v>
      </c>
      <c r="G59" s="13">
        <v>34238.816990378684</v>
      </c>
      <c r="H59" s="13">
        <v>42361.034198762223</v>
      </c>
      <c r="I59" s="13">
        <v>52398.030307371962</v>
      </c>
      <c r="J59" s="13">
        <v>64797.898985608663</v>
      </c>
      <c r="K59" s="13">
        <v>80112.855396328712</v>
      </c>
      <c r="L59" s="13">
        <v>98219.806449097683</v>
      </c>
      <c r="M59" s="13">
        <v>114454.93042124131</v>
      </c>
      <c r="N59" s="13">
        <v>133381.26878168448</v>
      </c>
      <c r="O59" s="13">
        <v>155445.27814097295</v>
      </c>
      <c r="P59" s="13">
        <v>181167.81768518977</v>
      </c>
      <c r="Q59" s="13">
        <v>211155.97668020302</v>
      </c>
      <c r="S59" s="6" t="s">
        <v>3</v>
      </c>
      <c r="T59" s="13">
        <v>65.737818498829512</v>
      </c>
      <c r="U59" s="13">
        <v>70.513507648029233</v>
      </c>
      <c r="V59" s="13">
        <v>76.893629958136003</v>
      </c>
      <c r="W59" s="13">
        <v>80.312981424810346</v>
      </c>
      <c r="X59" s="13">
        <v>82.822489091385307</v>
      </c>
      <c r="Y59" s="13">
        <v>85.391538055882563</v>
      </c>
      <c r="Z59" s="13">
        <v>88.020128318302085</v>
      </c>
      <c r="AA59" s="13">
        <v>90.708259878643901</v>
      </c>
      <c r="AB59" s="13">
        <v>93.455932736908025</v>
      </c>
      <c r="AC59" s="13">
        <v>94.693058189874009</v>
      </c>
      <c r="AD59" s="13">
        <v>95.95242442027893</v>
      </c>
      <c r="AE59" s="13">
        <v>97.234031428122719</v>
      </c>
      <c r="AF59" s="13">
        <v>98.537879213405446</v>
      </c>
      <c r="AG59" s="13">
        <v>99.863967776127055</v>
      </c>
      <c r="AH59" s="13">
        <v>101.21229711628756</v>
      </c>
      <c r="AI59" s="17"/>
    </row>
    <row r="60" spans="2:35" ht="19" x14ac:dyDescent="0.35">
      <c r="B60" s="4" t="s">
        <v>18</v>
      </c>
      <c r="C60" s="5">
        <v>159193.95387823367</v>
      </c>
      <c r="D60" s="5">
        <v>207162.71677997429</v>
      </c>
      <c r="E60" s="5">
        <v>249080.51080369309</v>
      </c>
      <c r="F60" s="5">
        <v>284364.91593762749</v>
      </c>
      <c r="G60" s="5">
        <v>323340.22816258168</v>
      </c>
      <c r="H60" s="5">
        <v>354527.93811976525</v>
      </c>
      <c r="I60" s="5">
        <v>381039.58722629549</v>
      </c>
      <c r="J60" s="5">
        <v>407161.61475079344</v>
      </c>
      <c r="K60" s="5">
        <v>425611.22507801547</v>
      </c>
      <c r="L60" s="5">
        <v>451964.94990425056</v>
      </c>
      <c r="M60" s="5">
        <v>463466.17704732716</v>
      </c>
      <c r="N60" s="5">
        <v>473025.46119203168</v>
      </c>
      <c r="O60" s="5">
        <v>482881.18218665628</v>
      </c>
      <c r="P60" s="5">
        <v>493060.21096030489</v>
      </c>
      <c r="Q60" s="5">
        <v>503593.55150176422</v>
      </c>
      <c r="S60" s="4" t="s">
        <v>18</v>
      </c>
      <c r="T60" s="11">
        <v>43.212737676568516</v>
      </c>
      <c r="U60" s="11">
        <v>49.210417092954415</v>
      </c>
      <c r="V60" s="11">
        <v>56.073034100000854</v>
      </c>
      <c r="W60" s="11">
        <v>59.922252861093234</v>
      </c>
      <c r="X60" s="11">
        <v>63.693051633413631</v>
      </c>
      <c r="Y60" s="11">
        <v>67.342971885902571</v>
      </c>
      <c r="Z60" s="11">
        <v>70.75120196671412</v>
      </c>
      <c r="AA60" s="11">
        <v>74.120376849652601</v>
      </c>
      <c r="AB60" s="11">
        <v>76.188190946438752</v>
      </c>
      <c r="AC60" s="11">
        <v>79.52742079762713</v>
      </c>
      <c r="AD60" s="11">
        <v>80.565419206541861</v>
      </c>
      <c r="AE60" s="11">
        <v>81.202534584337926</v>
      </c>
      <c r="AF60" s="11">
        <v>81.828673505058944</v>
      </c>
      <c r="AG60" s="11">
        <v>82.444048636865219</v>
      </c>
      <c r="AH60" s="11">
        <v>83.048989848874839</v>
      </c>
    </row>
    <row r="61" spans="2:35" ht="19" x14ac:dyDescent="0.35">
      <c r="B61" s="6" t="s">
        <v>14</v>
      </c>
      <c r="C61" s="5">
        <v>12719.523211733664</v>
      </c>
      <c r="D61" s="5">
        <v>12027.534751474299</v>
      </c>
      <c r="E61" s="5">
        <v>11851.816171193026</v>
      </c>
      <c r="F61" s="5">
        <v>12229.846599359473</v>
      </c>
      <c r="G61" s="5">
        <v>12657.048851483196</v>
      </c>
      <c r="H61" s="5">
        <v>13140.694895443832</v>
      </c>
      <c r="I61" s="5">
        <v>13689.291561338254</v>
      </c>
      <c r="J61" s="5">
        <v>14312.580566695437</v>
      </c>
      <c r="K61" s="5">
        <v>15021.900279001859</v>
      </c>
      <c r="L61" s="5">
        <v>15830.608082542863</v>
      </c>
      <c r="M61" s="5">
        <v>16754.075324648387</v>
      </c>
      <c r="N61" s="5">
        <v>17810.261153236195</v>
      </c>
      <c r="O61" s="5">
        <v>19019.986642467084</v>
      </c>
      <c r="P61" s="5">
        <v>20407.656509862049</v>
      </c>
      <c r="Q61" s="5">
        <v>22001.763022396502</v>
      </c>
      <c r="S61" s="6" t="s">
        <v>14</v>
      </c>
      <c r="T61" s="11">
        <v>23.872979001001621</v>
      </c>
      <c r="U61" s="11">
        <v>24.645779547134314</v>
      </c>
      <c r="V61" s="11">
        <v>25.569378772670255</v>
      </c>
      <c r="W61" s="11">
        <v>26.609819863314485</v>
      </c>
      <c r="X61" s="11">
        <v>27.699222340239753</v>
      </c>
      <c r="Y61" s="11">
        <v>28.83989196683331</v>
      </c>
      <c r="Z61" s="11">
        <v>30.034075984962996</v>
      </c>
      <c r="AA61" s="11">
        <v>31.28398720603149</v>
      </c>
      <c r="AB61" s="11">
        <v>32.591688389544771</v>
      </c>
      <c r="AC61" s="11">
        <v>33.959164938118313</v>
      </c>
      <c r="AD61" s="11">
        <v>35.388183273906321</v>
      </c>
      <c r="AE61" s="11">
        <v>36.880355241522807</v>
      </c>
      <c r="AF61" s="11">
        <v>38.437027781921422</v>
      </c>
      <c r="AG61" s="11">
        <v>40.059392287263435</v>
      </c>
      <c r="AH61" s="11">
        <v>41.748442191383248</v>
      </c>
    </row>
    <row r="62" spans="2:35" x14ac:dyDescent="0.2">
      <c r="B62" s="9" t="s">
        <v>4</v>
      </c>
      <c r="C62" s="13">
        <v>9124.6527842565429</v>
      </c>
      <c r="D62" s="13">
        <v>9040.9971558102989</v>
      </c>
      <c r="E62" s="13">
        <v>9100.9723863930267</v>
      </c>
      <c r="F62" s="13">
        <v>9132.2948751594722</v>
      </c>
      <c r="G62" s="13">
        <v>9164.5656319863956</v>
      </c>
      <c r="H62" s="13">
        <v>9197.8049878941802</v>
      </c>
      <c r="I62" s="13">
        <v>9232.0073019924275</v>
      </c>
      <c r="J62" s="13">
        <v>9267.1308664381977</v>
      </c>
      <c r="K62" s="13">
        <v>9303.1656048604127</v>
      </c>
      <c r="L62" s="13">
        <v>9340.1974417295769</v>
      </c>
      <c r="M62" s="13">
        <v>9378.161434457299</v>
      </c>
      <c r="N62" s="13">
        <v>9417.0786109038254</v>
      </c>
      <c r="O62" s="13">
        <v>9456.8745989771014</v>
      </c>
      <c r="P62" s="13">
        <v>9497.6546632551253</v>
      </c>
      <c r="Q62" s="13">
        <v>9539.3528250984418</v>
      </c>
      <c r="S62" s="9" t="s">
        <v>4</v>
      </c>
      <c r="T62" s="13">
        <v>22.882108855917583</v>
      </c>
      <c r="U62" s="13">
        <v>23.708742829972252</v>
      </c>
      <c r="V62" s="13">
        <v>24.563630241866601</v>
      </c>
      <c r="W62" s="13">
        <v>25.477605637587661</v>
      </c>
      <c r="X62" s="13">
        <v>26.42676895301895</v>
      </c>
      <c r="Y62" s="13">
        <v>27.412519745879468</v>
      </c>
      <c r="Z62" s="13">
        <v>28.436275017225704</v>
      </c>
      <c r="AA62" s="13">
        <v>29.499533229681187</v>
      </c>
      <c r="AB62" s="13">
        <v>30.603827153333569</v>
      </c>
      <c r="AC62" s="13">
        <v>31.750803753346936</v>
      </c>
      <c r="AD62" s="13">
        <v>32.942123723882801</v>
      </c>
      <c r="AE62" s="13">
        <v>34.179540396285638</v>
      </c>
      <c r="AF62" s="13">
        <v>35.464831332534928</v>
      </c>
      <c r="AG62" s="13">
        <v>36.799920427663025</v>
      </c>
      <c r="AH62" s="13">
        <v>38.186738715727444</v>
      </c>
    </row>
    <row r="63" spans="2:35" x14ac:dyDescent="0.2">
      <c r="B63" s="9" t="s">
        <v>5</v>
      </c>
      <c r="C63" s="13">
        <v>3594.8704274771198</v>
      </c>
      <c r="D63" s="13">
        <v>2986.5375956639996</v>
      </c>
      <c r="E63" s="13">
        <v>2750.8437848000003</v>
      </c>
      <c r="F63" s="13">
        <v>3097.5517242000005</v>
      </c>
      <c r="G63" s="13">
        <v>3492.4832194968003</v>
      </c>
      <c r="H63" s="13">
        <v>3942.8899075496524</v>
      </c>
      <c r="I63" s="13">
        <v>4457.2842593458272</v>
      </c>
      <c r="J63" s="13">
        <v>5045.4497002572398</v>
      </c>
      <c r="K63" s="13">
        <v>5718.7346741414458</v>
      </c>
      <c r="L63" s="13">
        <v>6490.4106408132866</v>
      </c>
      <c r="M63" s="13">
        <v>7375.9138901910883</v>
      </c>
      <c r="N63" s="13">
        <v>8393.1825423323698</v>
      </c>
      <c r="O63" s="13">
        <v>9563.1120434899822</v>
      </c>
      <c r="P63" s="13">
        <v>10910.001846606923</v>
      </c>
      <c r="Q63" s="13">
        <v>12462.410197298062</v>
      </c>
      <c r="S63" s="9" t="s">
        <v>5</v>
      </c>
      <c r="T63" s="13">
        <v>26.820986238190283</v>
      </c>
      <c r="U63" s="13">
        <v>27.995290548031495</v>
      </c>
      <c r="V63" s="13">
        <v>29.575785235996136</v>
      </c>
      <c r="W63" s="13">
        <v>30.621835047204794</v>
      </c>
      <c r="X63" s="13">
        <v>31.705171980362216</v>
      </c>
      <c r="Y63" s="13">
        <v>32.827324182413221</v>
      </c>
      <c r="Z63" s="13">
        <v>33.989783578466842</v>
      </c>
      <c r="AA63" s="13">
        <v>35.19426409219615</v>
      </c>
      <c r="AB63" s="13">
        <v>36.442470442194974</v>
      </c>
      <c r="AC63" s="13">
        <v>37.736261967355176</v>
      </c>
      <c r="AD63" s="13">
        <v>39.077482451436488</v>
      </c>
      <c r="AE63" s="13">
        <v>40.468185178216075</v>
      </c>
      <c r="AF63" s="13">
        <v>41.910386727539581</v>
      </c>
      <c r="AG63" s="13">
        <v>43.406307825097372</v>
      </c>
      <c r="AH63" s="13">
        <v>44.958189744942509</v>
      </c>
    </row>
    <row r="64" spans="2:35" x14ac:dyDescent="0.2">
      <c r="B64" s="6" t="s">
        <v>6</v>
      </c>
      <c r="C64" s="13">
        <v>146474.4306665</v>
      </c>
      <c r="D64" s="13">
        <v>195135.18202849998</v>
      </c>
      <c r="E64" s="13">
        <v>237228.69463250006</v>
      </c>
      <c r="F64" s="13">
        <v>272135.06933826802</v>
      </c>
      <c r="G64" s="13">
        <v>310683.17931109847</v>
      </c>
      <c r="H64" s="13">
        <v>341387.2432243214</v>
      </c>
      <c r="I64" s="13">
        <v>367350.29566495726</v>
      </c>
      <c r="J64" s="13">
        <v>392849.03418409801</v>
      </c>
      <c r="K64" s="13">
        <v>410589.32479901362</v>
      </c>
      <c r="L64" s="13">
        <v>436134.34182170773</v>
      </c>
      <c r="M64" s="13">
        <v>446712.10172267875</v>
      </c>
      <c r="N64" s="13">
        <v>455215.20003879548</v>
      </c>
      <c r="O64" s="13">
        <v>463861.19554418919</v>
      </c>
      <c r="P64" s="13">
        <v>472652.55445044284</v>
      </c>
      <c r="Q64" s="13">
        <v>481591.78847936774</v>
      </c>
      <c r="S64" s="6" t="s">
        <v>6</v>
      </c>
      <c r="T64" s="13">
        <v>46.482716570791894</v>
      </c>
      <c r="U64" s="13">
        <v>52.431493858479833</v>
      </c>
      <c r="V64" s="13">
        <v>59.62681812337992</v>
      </c>
      <c r="W64" s="13">
        <v>63.494461011939563</v>
      </c>
      <c r="X64" s="13">
        <v>67.253373535356673</v>
      </c>
      <c r="Y64" s="13">
        <v>70.991159409941815</v>
      </c>
      <c r="Z64" s="13">
        <v>74.515737715319815</v>
      </c>
      <c r="AA64" s="13">
        <v>78.012128730879084</v>
      </c>
      <c r="AB64" s="13">
        <v>80.10869273738551</v>
      </c>
      <c r="AC64" s="13">
        <v>83.599206088651115</v>
      </c>
      <c r="AD64" s="13">
        <v>84.616875114625131</v>
      </c>
      <c r="AE64" s="13">
        <v>85.209034983961303</v>
      </c>
      <c r="AF64" s="13">
        <v>85.800289414965633</v>
      </c>
      <c r="AG64" s="13">
        <v>86.39063967986155</v>
      </c>
      <c r="AH64" s="13">
        <v>86.980087057130604</v>
      </c>
    </row>
    <row r="65" spans="2:34" x14ac:dyDescent="0.2">
      <c r="B65" s="4" t="s">
        <v>9</v>
      </c>
      <c r="C65" s="13">
        <v>61452.766403324997</v>
      </c>
      <c r="D65" s="13">
        <v>80345.309208451756</v>
      </c>
      <c r="E65" s="13">
        <v>80790.914759299136</v>
      </c>
      <c r="F65" s="13">
        <v>91685.141324608674</v>
      </c>
      <c r="G65" s="13">
        <v>103636.87656863808</v>
      </c>
      <c r="H65" s="13">
        <v>116763.6803042969</v>
      </c>
      <c r="I65" s="13">
        <v>131197.77416026389</v>
      </c>
      <c r="J65" s="13">
        <v>147087.99339965024</v>
      </c>
      <c r="K65" s="13">
        <v>164602.00918211043</v>
      </c>
      <c r="L65" s="13">
        <v>183928.85988131404</v>
      </c>
      <c r="M65" s="13">
        <v>205281.83572549501</v>
      </c>
      <c r="N65" s="13">
        <v>228901.76753239287</v>
      </c>
      <c r="O65" s="13">
        <v>255060.77779105393</v>
      </c>
      <c r="P65" s="13">
        <v>284066.5609516832</v>
      </c>
      <c r="Q65" s="13">
        <v>316267.26969447802</v>
      </c>
      <c r="S65" s="4" t="s">
        <v>9</v>
      </c>
      <c r="T65" s="13">
        <v>31.204973886154452</v>
      </c>
      <c r="U65" s="13">
        <v>34.22128135563225</v>
      </c>
      <c r="V65" s="13">
        <v>37.176220751531574</v>
      </c>
      <c r="W65" s="13">
        <v>40.715734320012302</v>
      </c>
      <c r="X65" s="13">
        <v>44.401736116224107</v>
      </c>
      <c r="Y65" s="13">
        <v>48.24766811116563</v>
      </c>
      <c r="Z65" s="13">
        <v>52.268190352997827</v>
      </c>
      <c r="AA65" s="13">
        <v>56.479284666530653</v>
      </c>
      <c r="AB65" s="13">
        <v>60.898367169365699</v>
      </c>
      <c r="AC65" s="13">
        <v>65.544410399091959</v>
      </c>
      <c r="AD65" s="13">
        <v>70.438075922495216</v>
      </c>
      <c r="AE65" s="13">
        <v>75.601858381855422</v>
      </c>
      <c r="AF65" s="13">
        <v>81.060242025799994</v>
      </c>
      <c r="AG65" s="13">
        <v>86.839870873654164</v>
      </c>
      <c r="AH65" s="13">
        <v>92.969733773661801</v>
      </c>
    </row>
    <row r="66" spans="2:34" ht="19" x14ac:dyDescent="0.35">
      <c r="B66" s="4" t="s">
        <v>20</v>
      </c>
      <c r="C66" s="5">
        <v>354699.69710375008</v>
      </c>
      <c r="D66" s="5">
        <v>353000.79827475001</v>
      </c>
      <c r="E66" s="5">
        <v>343889.4512196061</v>
      </c>
      <c r="F66" s="5">
        <v>345120.41256449401</v>
      </c>
      <c r="G66" s="5">
        <v>346522.8589941049</v>
      </c>
      <c r="H66" s="5">
        <v>348097.96147906152</v>
      </c>
      <c r="I66" s="5">
        <v>349846.97315574205</v>
      </c>
      <c r="J66" s="5">
        <v>351771.2300661031</v>
      </c>
      <c r="K66" s="5">
        <v>353872.15193579695</v>
      </c>
      <c r="L66" s="5">
        <v>356151.24299098935</v>
      </c>
      <c r="M66" s="5">
        <v>358610.09281429753</v>
      </c>
      <c r="N66" s="5">
        <v>361250.3772402904</v>
      </c>
      <c r="O66" s="5">
        <v>364073.85929100699</v>
      </c>
      <c r="P66" s="5">
        <v>367082.39015196968</v>
      </c>
      <c r="Q66" s="5">
        <v>370277.91018918582</v>
      </c>
      <c r="S66" s="4" t="s">
        <v>20</v>
      </c>
      <c r="T66" s="11">
        <v>7.2435589472171404</v>
      </c>
      <c r="U66" s="11">
        <v>7.313092856900913</v>
      </c>
      <c r="V66" s="11">
        <v>7.2281087325603721</v>
      </c>
      <c r="W66" s="11">
        <v>7.2057328324635979</v>
      </c>
      <c r="X66" s="11">
        <v>7.1843736160061047</v>
      </c>
      <c r="Y66" s="11">
        <v>7.1640402994017274</v>
      </c>
      <c r="Z66" s="11">
        <v>7.1447402133962772</v>
      </c>
      <c r="AA66" s="11">
        <v>7.1264788380127602</v>
      </c>
      <c r="AB66" s="11">
        <v>7.1092598442382293</v>
      </c>
      <c r="AC66" s="11">
        <v>7.093085142092991</v>
      </c>
      <c r="AD66" s="11">
        <v>7.0779549344985053</v>
      </c>
      <c r="AE66" s="11">
        <v>7.0638677763435886</v>
      </c>
      <c r="AF66" s="11">
        <v>7.0508206381390339</v>
      </c>
      <c r="AG66" s="11">
        <v>7.0388089736480506</v>
      </c>
      <c r="AH66" s="11">
        <v>7.0278267908837879</v>
      </c>
    </row>
    <row r="67" spans="2:34" x14ac:dyDescent="0.2">
      <c r="B67" s="6" t="s">
        <v>7</v>
      </c>
      <c r="C67" s="13">
        <v>172599.04285375006</v>
      </c>
      <c r="D67" s="13">
        <v>175862.22622474999</v>
      </c>
      <c r="E67" s="13">
        <v>162376.5071346061</v>
      </c>
      <c r="F67" s="13">
        <v>159128.97699191398</v>
      </c>
      <c r="G67" s="13">
        <v>155946.3974520757</v>
      </c>
      <c r="H67" s="13">
        <v>152827.4695030342</v>
      </c>
      <c r="I67" s="13">
        <v>149770.92011297349</v>
      </c>
      <c r="J67" s="13">
        <v>146775.50171071402</v>
      </c>
      <c r="K67" s="13">
        <v>143839.99167649975</v>
      </c>
      <c r="L67" s="13">
        <v>140963.19184296974</v>
      </c>
      <c r="M67" s="13">
        <v>138143.92800611036</v>
      </c>
      <c r="N67" s="13">
        <v>135381.04944598814</v>
      </c>
      <c r="O67" s="13">
        <v>132673.42845706837</v>
      </c>
      <c r="P67" s="13">
        <v>130019.95988792699</v>
      </c>
      <c r="Q67" s="13">
        <v>127419.56069016844</v>
      </c>
      <c r="S67" s="6" t="s">
        <v>7</v>
      </c>
      <c r="T67" s="13">
        <v>10.263000835657291</v>
      </c>
      <c r="U67" s="13">
        <v>10.260519508786617</v>
      </c>
      <c r="V67" s="13">
        <v>10.26135215333818</v>
      </c>
      <c r="W67" s="13">
        <v>10.26135215333818</v>
      </c>
      <c r="X67" s="13">
        <v>10.26135215333818</v>
      </c>
      <c r="Y67" s="13">
        <v>10.261352153338182</v>
      </c>
      <c r="Z67" s="13">
        <v>10.26135215333818</v>
      </c>
      <c r="AA67" s="13">
        <v>10.26135215333818</v>
      </c>
      <c r="AB67" s="13">
        <v>10.261352153338182</v>
      </c>
      <c r="AC67" s="13">
        <v>10.26135215333818</v>
      </c>
      <c r="AD67" s="13">
        <v>10.261352153338184</v>
      </c>
      <c r="AE67" s="13">
        <v>10.26135215333818</v>
      </c>
      <c r="AF67" s="13">
        <v>10.26135215333818</v>
      </c>
      <c r="AG67" s="13">
        <v>10.26135215333818</v>
      </c>
      <c r="AH67" s="13">
        <v>10.26135215333818</v>
      </c>
    </row>
    <row r="68" spans="2:34" x14ac:dyDescent="0.2">
      <c r="B68" s="6" t="s">
        <v>8</v>
      </c>
      <c r="C68" s="13">
        <v>182100.65425000002</v>
      </c>
      <c r="D68" s="13">
        <v>177138.57205000002</v>
      </c>
      <c r="E68" s="13">
        <v>181512.944085</v>
      </c>
      <c r="F68" s="13">
        <v>185991.43557258003</v>
      </c>
      <c r="G68" s="13">
        <v>190576.4615420292</v>
      </c>
      <c r="H68" s="13">
        <v>195270.49197602735</v>
      </c>
      <c r="I68" s="13">
        <v>200076.05304276859</v>
      </c>
      <c r="J68" s="13">
        <v>204995.72835538909</v>
      </c>
      <c r="K68" s="13">
        <v>210032.16025929723</v>
      </c>
      <c r="L68" s="13">
        <v>215188.05114801964</v>
      </c>
      <c r="M68" s="13">
        <v>220466.16480818717</v>
      </c>
      <c r="N68" s="13">
        <v>225869.32779430223</v>
      </c>
      <c r="O68" s="13">
        <v>231400.43083393862</v>
      </c>
      <c r="P68" s="13">
        <v>237062.43026404269</v>
      </c>
      <c r="Q68" s="13">
        <v>242858.34949901738</v>
      </c>
      <c r="S68" s="6" t="s">
        <v>8</v>
      </c>
      <c r="T68" s="13">
        <v>5.6640950000000005</v>
      </c>
      <c r="U68" s="13">
        <v>5.6902850000000003</v>
      </c>
      <c r="V68" s="13">
        <v>5.716475</v>
      </c>
      <c r="W68" s="13">
        <v>5.7426650000000015</v>
      </c>
      <c r="X68" s="13">
        <v>5.7688550000000003</v>
      </c>
      <c r="Y68" s="13">
        <v>5.795045</v>
      </c>
      <c r="Z68" s="13">
        <v>5.8212350000000006</v>
      </c>
      <c r="AA68" s="13">
        <v>5.8474250000000012</v>
      </c>
      <c r="AB68" s="13">
        <v>5.8736149999999991</v>
      </c>
      <c r="AC68" s="13">
        <v>5.8998050000000006</v>
      </c>
      <c r="AD68" s="13">
        <v>5.9259949999999995</v>
      </c>
      <c r="AE68" s="13">
        <v>5.9521850000000009</v>
      </c>
      <c r="AF68" s="13">
        <v>5.9783750000000007</v>
      </c>
      <c r="AG68" s="13">
        <v>6.0045649999999995</v>
      </c>
      <c r="AH68" s="13">
        <v>6.030755000000001</v>
      </c>
    </row>
    <row r="69" spans="2:34" ht="19" x14ac:dyDescent="0.35">
      <c r="B69" s="1" t="s">
        <v>10</v>
      </c>
      <c r="C69" s="10">
        <v>1968238.1886346196</v>
      </c>
      <c r="D69" s="10">
        <v>2088162.8891690522</v>
      </c>
      <c r="E69" s="10">
        <v>2035801.7753527667</v>
      </c>
      <c r="F69" s="10">
        <v>2172692.5628121127</v>
      </c>
      <c r="G69" s="10">
        <v>2277024.7296583029</v>
      </c>
      <c r="H69" s="10">
        <v>2420936.0111067439</v>
      </c>
      <c r="I69" s="10">
        <v>2566725.1064184732</v>
      </c>
      <c r="J69" s="10">
        <v>2716929.3099937164</v>
      </c>
      <c r="K69" s="10">
        <v>2865845.9967841394</v>
      </c>
      <c r="L69" s="10">
        <v>3082559.832487287</v>
      </c>
      <c r="M69" s="10">
        <v>3260600.0036906358</v>
      </c>
      <c r="N69" s="10">
        <v>3445651.320486173</v>
      </c>
      <c r="O69" s="10">
        <v>3640441.4600981502</v>
      </c>
      <c r="P69" s="10">
        <v>3845629.9387826738</v>
      </c>
      <c r="Q69" s="10">
        <v>4040027.2533059474</v>
      </c>
      <c r="S69" s="1" t="s">
        <v>10</v>
      </c>
      <c r="T69" s="18">
        <v>24.901299596087547</v>
      </c>
      <c r="U69" s="18">
        <v>26.222018207172574</v>
      </c>
      <c r="V69" s="18">
        <v>26.315470965346854</v>
      </c>
      <c r="W69" s="18">
        <v>27.62326436042359</v>
      </c>
      <c r="X69" s="18">
        <v>28.696616149938993</v>
      </c>
      <c r="Y69" s="18">
        <v>30.03778585704762</v>
      </c>
      <c r="Z69" s="18">
        <v>31.372092312103852</v>
      </c>
      <c r="AA69" s="18">
        <v>32.710610250830939</v>
      </c>
      <c r="AB69" s="18">
        <v>33.984629431129264</v>
      </c>
      <c r="AC69" s="18">
        <v>35.696226041645872</v>
      </c>
      <c r="AD69" s="18">
        <v>37.037802902020417</v>
      </c>
      <c r="AE69" s="18">
        <v>38.376624262444686</v>
      </c>
      <c r="AF69" s="18">
        <v>39.737637712379176</v>
      </c>
      <c r="AG69" s="18">
        <v>41.121029720251272</v>
      </c>
      <c r="AH69" s="18">
        <v>42.297312964706151</v>
      </c>
    </row>
    <row r="71" spans="2:34" x14ac:dyDescent="0.2">
      <c r="B71" s="253" t="s">
        <v>189</v>
      </c>
      <c r="C71" s="253"/>
      <c r="S71" s="253" t="s">
        <v>195</v>
      </c>
      <c r="T71" s="16"/>
      <c r="U71" s="253"/>
    </row>
    <row r="72" spans="2:34" ht="19" x14ac:dyDescent="0.35">
      <c r="B72" s="4" t="s">
        <v>17</v>
      </c>
      <c r="C72" s="5">
        <v>1302069.0626477615</v>
      </c>
      <c r="D72" s="5">
        <v>1427924.0240089446</v>
      </c>
      <c r="E72" s="5">
        <v>1411351.2588018782</v>
      </c>
      <c r="F72" s="5">
        <v>1616661.2217374907</v>
      </c>
      <c r="G72" s="5">
        <v>1781017.7427784305</v>
      </c>
      <c r="H72" s="5">
        <v>2001050.8924430918</v>
      </c>
      <c r="I72" s="5">
        <v>2231030.6512477584</v>
      </c>
      <c r="J72" s="5">
        <v>2475719.8001522864</v>
      </c>
      <c r="K72" s="5">
        <v>2737166.7004638053</v>
      </c>
      <c r="L72" s="5">
        <v>3085066.6827190537</v>
      </c>
      <c r="M72" s="5">
        <v>3429849.5172529374</v>
      </c>
      <c r="N72" s="5">
        <v>3810209.9844990927</v>
      </c>
      <c r="O72" s="5">
        <v>4233479.3369528186</v>
      </c>
      <c r="P72" s="5">
        <v>4708943.9730179887</v>
      </c>
      <c r="Q72" s="5">
        <v>5230923.7486939337</v>
      </c>
      <c r="S72" s="4" t="s">
        <v>17</v>
      </c>
      <c r="T72" s="12">
        <v>53.318253065954764</v>
      </c>
      <c r="U72" s="12">
        <v>57.562030580808596</v>
      </c>
      <c r="V72" s="12">
        <v>60.914297555077816</v>
      </c>
      <c r="W72" s="12">
        <v>68.036168727243279</v>
      </c>
      <c r="X72" s="12">
        <v>75.133436150163561</v>
      </c>
      <c r="Y72" s="12">
        <v>82.272827207408582</v>
      </c>
      <c r="Z72" s="12">
        <v>89.405119939578768</v>
      </c>
      <c r="AA72" s="12">
        <v>96.704454035217083</v>
      </c>
      <c r="AB72" s="12">
        <v>104.2243037135826</v>
      </c>
      <c r="AC72" s="12">
        <v>111.55552015294795</v>
      </c>
      <c r="AD72" s="12">
        <v>119.50039803576408</v>
      </c>
      <c r="AE72" s="12">
        <v>127.89550662053013</v>
      </c>
      <c r="AF72" s="12">
        <v>136.87924585432881</v>
      </c>
      <c r="AG72" s="12">
        <v>146.61896422629036</v>
      </c>
      <c r="AH72" s="12">
        <v>156.79313377823348</v>
      </c>
    </row>
    <row r="73" spans="2:34" x14ac:dyDescent="0.2">
      <c r="B73" s="6" t="s">
        <v>1</v>
      </c>
      <c r="C73" s="3">
        <v>1271854.0348690348</v>
      </c>
      <c r="D73" s="3">
        <v>1371220.3495051602</v>
      </c>
      <c r="E73" s="3">
        <v>1302800.0311589367</v>
      </c>
      <c r="F73" s="3">
        <v>1462631.4820410165</v>
      </c>
      <c r="G73" s="3">
        <v>1580142.4030975695</v>
      </c>
      <c r="H73" s="3">
        <v>1740764.3286530215</v>
      </c>
      <c r="I73" s="3">
        <v>1896263.227334535</v>
      </c>
      <c r="J73" s="3">
        <v>2047962.0784406248</v>
      </c>
      <c r="K73" s="3">
        <v>2193222.0101183113</v>
      </c>
      <c r="L73" s="3">
        <v>2398155.7389928955</v>
      </c>
      <c r="M73" s="3">
        <v>2550712.3582260534</v>
      </c>
      <c r="N73" s="3">
        <v>2684662.6013461729</v>
      </c>
      <c r="O73" s="3">
        <v>2791491.3691500635</v>
      </c>
      <c r="P73" s="3">
        <v>2860229.8263217621</v>
      </c>
      <c r="Q73" s="3">
        <v>2876041.0820944491</v>
      </c>
      <c r="S73" s="6" t="s">
        <v>1</v>
      </c>
      <c r="T73" s="3">
        <v>52.827292035913175</v>
      </c>
      <c r="U73" s="3">
        <v>56.627600156316632</v>
      </c>
      <c r="V73" s="3">
        <v>58.858456401278801</v>
      </c>
      <c r="W73" s="3">
        <v>65.248594517309598</v>
      </c>
      <c r="X73" s="3">
        <v>71.531605953843439</v>
      </c>
      <c r="Y73" s="3">
        <v>77.766101891273081</v>
      </c>
      <c r="Z73" s="3">
        <v>83.797379871832334</v>
      </c>
      <c r="AA73" s="3">
        <v>89.780142353287403</v>
      </c>
      <c r="AB73" s="3">
        <v>95.714389335638373</v>
      </c>
      <c r="AC73" s="3">
        <v>101.60012081888513</v>
      </c>
      <c r="AD73" s="3">
        <v>107.43733680302765</v>
      </c>
      <c r="AE73" s="3">
        <v>113.22603728806611</v>
      </c>
      <c r="AF73" s="3">
        <v>118.96622227400039</v>
      </c>
      <c r="AG73" s="3">
        <v>124.65789176083045</v>
      </c>
      <c r="AH73" s="3">
        <v>130.26698834790432</v>
      </c>
    </row>
    <row r="74" spans="2:34" x14ac:dyDescent="0.2">
      <c r="B74" s="6" t="s">
        <v>2</v>
      </c>
      <c r="C74" s="3">
        <v>23519.284305094756</v>
      </c>
      <c r="D74" s="3">
        <v>46496.802672602957</v>
      </c>
      <c r="E74" s="3">
        <v>81330.002001146393</v>
      </c>
      <c r="F74" s="3">
        <v>116641.98362980029</v>
      </c>
      <c r="G74" s="3">
        <v>153233.707695082</v>
      </c>
      <c r="H74" s="3">
        <v>200071.5941215973</v>
      </c>
      <c r="I74" s="3">
        <v>258890.89146489819</v>
      </c>
      <c r="J74" s="3">
        <v>332406.16048991628</v>
      </c>
      <c r="K74" s="3">
        <v>424414.15989710292</v>
      </c>
      <c r="L74" s="3">
        <v>537982.61922589119</v>
      </c>
      <c r="M74" s="3">
        <v>702955.45048693346</v>
      </c>
      <c r="N74" s="3">
        <v>917317.49657933996</v>
      </c>
      <c r="O74" s="3">
        <v>1196094.7473561249</v>
      </c>
      <c r="P74" s="3">
        <v>1558584.0210533533</v>
      </c>
      <c r="Q74" s="3">
        <v>2012823.599262197</v>
      </c>
      <c r="S74" s="6" t="s">
        <v>2</v>
      </c>
      <c r="T74" s="3">
        <v>89.426936521272836</v>
      </c>
      <c r="U74" s="3">
        <v>97.273645758583598</v>
      </c>
      <c r="V74" s="3">
        <v>105.62337922226804</v>
      </c>
      <c r="W74" s="3">
        <v>116.52545817162866</v>
      </c>
      <c r="X74" s="3">
        <v>127.567189223345</v>
      </c>
      <c r="Y74" s="3">
        <v>138.79980722166533</v>
      </c>
      <c r="Z74" s="3">
        <v>149.67144629959057</v>
      </c>
      <c r="AA74" s="3">
        <v>160.14372222705313</v>
      </c>
      <c r="AB74" s="3">
        <v>170.39216185956641</v>
      </c>
      <c r="AC74" s="3">
        <v>178.50179045929903</v>
      </c>
      <c r="AD74" s="3">
        <v>186.59158922587812</v>
      </c>
      <c r="AE74" s="3">
        <v>194.7933010430979</v>
      </c>
      <c r="AF74" s="3">
        <v>203.19351193966733</v>
      </c>
      <c r="AG74" s="3">
        <v>211.81878599564661</v>
      </c>
      <c r="AH74" s="3">
        <v>218.84164449198053</v>
      </c>
    </row>
    <row r="75" spans="2:34" x14ac:dyDescent="0.2">
      <c r="B75" s="6" t="s">
        <v>3</v>
      </c>
      <c r="C75" s="3">
        <v>6695.7434736322057</v>
      </c>
      <c r="D75" s="3">
        <v>10206.871831181756</v>
      </c>
      <c r="E75" s="3">
        <v>27221.225641795234</v>
      </c>
      <c r="F75" s="3">
        <v>37387.756066674337</v>
      </c>
      <c r="G75" s="3">
        <v>47641.631985778899</v>
      </c>
      <c r="H75" s="3">
        <v>60214.969668472695</v>
      </c>
      <c r="I75" s="3">
        <v>75876.53244832487</v>
      </c>
      <c r="J75" s="3">
        <v>95351.561221745913</v>
      </c>
      <c r="K75" s="3">
        <v>119530.53044839152</v>
      </c>
      <c r="L75" s="3">
        <v>148928.32450026739</v>
      </c>
      <c r="M75" s="3">
        <v>176181.70853995031</v>
      </c>
      <c r="N75" s="3">
        <v>208229.8865735803</v>
      </c>
      <c r="O75" s="3">
        <v>245893.22044663032</v>
      </c>
      <c r="P75" s="3">
        <v>290130.12564287329</v>
      </c>
      <c r="Q75" s="3">
        <v>342059.06733728689</v>
      </c>
      <c r="S75" s="6" t="s">
        <v>3</v>
      </c>
      <c r="T75" s="3">
        <v>81.655408215026895</v>
      </c>
      <c r="U75" s="3">
        <v>89.533963431418911</v>
      </c>
      <c r="V75" s="3">
        <v>102.7216061954537</v>
      </c>
      <c r="W75" s="3">
        <v>108.52759380747267</v>
      </c>
      <c r="X75" s="3">
        <v>115.24342521959095</v>
      </c>
      <c r="Y75" s="3">
        <v>121.38157085242842</v>
      </c>
      <c r="Z75" s="3">
        <v>127.46017518734357</v>
      </c>
      <c r="AA75" s="3">
        <v>133.47923822433651</v>
      </c>
      <c r="AB75" s="3">
        <v>139.43875996340699</v>
      </c>
      <c r="AC75" s="3">
        <v>143.58080114251553</v>
      </c>
      <c r="AD75" s="3">
        <v>147.7006015441851</v>
      </c>
      <c r="AE75" s="3">
        <v>151.79816116841585</v>
      </c>
      <c r="AF75" s="3">
        <v>155.87348001520763</v>
      </c>
      <c r="AG75" s="3">
        <v>159.92655808456061</v>
      </c>
      <c r="AH75" s="3">
        <v>163.95739537647458</v>
      </c>
    </row>
    <row r="76" spans="2:34" ht="19" x14ac:dyDescent="0.35">
      <c r="B76" s="4" t="s">
        <v>18</v>
      </c>
      <c r="C76" s="5">
        <v>122772.49214704847</v>
      </c>
      <c r="D76" s="5">
        <v>159268.51672335016</v>
      </c>
      <c r="E76" s="5">
        <v>192181.80494137545</v>
      </c>
      <c r="F76" s="5">
        <v>242097.02384962206</v>
      </c>
      <c r="G76" s="5">
        <v>298957.79369364772</v>
      </c>
      <c r="H76" s="5">
        <v>350572.95530180109</v>
      </c>
      <c r="I76" s="5">
        <v>400315.20795256505</v>
      </c>
      <c r="J76" s="5">
        <v>450958.84808179084</v>
      </c>
      <c r="K76" s="5">
        <v>500979.68894146208</v>
      </c>
      <c r="L76" s="5">
        <v>571545.24189523782</v>
      </c>
      <c r="M76" s="5">
        <v>656987.03249034635</v>
      </c>
      <c r="N76" s="5">
        <v>745066.65975290281</v>
      </c>
      <c r="O76" s="5">
        <v>836660.22355329373</v>
      </c>
      <c r="P76" s="5">
        <v>932152.97528325953</v>
      </c>
      <c r="Q76" s="5">
        <v>1032008.3168209193</v>
      </c>
      <c r="S76" s="4" t="s">
        <v>18</v>
      </c>
      <c r="T76" s="12">
        <v>33.326237384033988</v>
      </c>
      <c r="U76" s="12">
        <v>37.833401007462982</v>
      </c>
      <c r="V76" s="12">
        <v>43.2639906956449</v>
      </c>
      <c r="W76" s="12">
        <v>51.015432168211397</v>
      </c>
      <c r="X76" s="12">
        <v>58.890087070658204</v>
      </c>
      <c r="Y76" s="12">
        <v>66.591718548487407</v>
      </c>
      <c r="Z76" s="12">
        <v>74.330287659529944</v>
      </c>
      <c r="AA76" s="12">
        <v>82.093297974480635</v>
      </c>
      <c r="AB76" s="12">
        <v>89.679815644813402</v>
      </c>
      <c r="AC76" s="12">
        <v>100.56868119245432</v>
      </c>
      <c r="AD76" s="12">
        <v>114.20560616323391</v>
      </c>
      <c r="AE76" s="12">
        <v>127.90284280630051</v>
      </c>
      <c r="AF76" s="12">
        <v>141.7797975845495</v>
      </c>
      <c r="AG76" s="12">
        <v>155.86426063781227</v>
      </c>
      <c r="AH76" s="12">
        <v>170.19131395155418</v>
      </c>
    </row>
    <row r="77" spans="2:34" ht="19" x14ac:dyDescent="0.35">
      <c r="B77" s="6" t="s">
        <v>14</v>
      </c>
      <c r="C77" s="5">
        <v>36745.164921048461</v>
      </c>
      <c r="D77" s="5">
        <v>32882.894775850167</v>
      </c>
      <c r="E77" s="5">
        <v>31889.871339375441</v>
      </c>
      <c r="F77" s="5">
        <v>34393.547634190014</v>
      </c>
      <c r="G77" s="5">
        <v>37306.345842533752</v>
      </c>
      <c r="H77" s="5">
        <v>40704.122030396473</v>
      </c>
      <c r="I77" s="5">
        <v>44678.634776650957</v>
      </c>
      <c r="J77" s="5">
        <v>49339.967665538381</v>
      </c>
      <c r="K77" s="5">
        <v>54820.855852653011</v>
      </c>
      <c r="L77" s="5">
        <v>61282.661898736464</v>
      </c>
      <c r="M77" s="5">
        <v>68920.384607667715</v>
      </c>
      <c r="N77" s="5">
        <v>77970.680597527724</v>
      </c>
      <c r="O77" s="5">
        <v>88720.71709047645</v>
      </c>
      <c r="P77" s="5">
        <v>101519.8972246077</v>
      </c>
      <c r="Q77" s="5">
        <v>116795.06016910166</v>
      </c>
      <c r="S77" s="6" t="s">
        <v>14</v>
      </c>
      <c r="T77" s="12">
        <v>68.966150377343212</v>
      </c>
      <c r="U77" s="12">
        <v>67.380771892417798</v>
      </c>
      <c r="V77" s="12">
        <v>68.799936440976012</v>
      </c>
      <c r="W77" s="12">
        <v>74.833817380346815</v>
      </c>
      <c r="X77" s="12">
        <v>81.642788956536975</v>
      </c>
      <c r="Y77" s="12">
        <v>89.333364125853933</v>
      </c>
      <c r="Z77" s="12">
        <v>98.024175011081724</v>
      </c>
      <c r="AA77" s="12">
        <v>107.84574521707604</v>
      </c>
      <c r="AB77" s="12">
        <v>118.93996218942664</v>
      </c>
      <c r="AC77" s="12">
        <v>131.4610286866405</v>
      </c>
      <c r="AD77" s="12">
        <v>145.5745634744807</v>
      </c>
      <c r="AE77" s="12">
        <v>161.45672284752698</v>
      </c>
      <c r="AF77" s="12">
        <v>179.29353641208979</v>
      </c>
      <c r="AG77" s="12">
        <v>199.27939231620854</v>
      </c>
      <c r="AH77" s="12">
        <v>221.61914082727714</v>
      </c>
    </row>
    <row r="78" spans="2:34" x14ac:dyDescent="0.2">
      <c r="B78" s="9" t="s">
        <v>4</v>
      </c>
      <c r="C78" s="3">
        <v>15010.814412660473</v>
      </c>
      <c r="D78" s="3">
        <v>14916.013140198123</v>
      </c>
      <c r="E78" s="3">
        <v>15095.057424750106</v>
      </c>
      <c r="F78" s="3">
        <v>15154.267178607663</v>
      </c>
      <c r="G78" s="3">
        <v>15215.848071752112</v>
      </c>
      <c r="H78" s="3">
        <v>15279.850915179124</v>
      </c>
      <c r="I78" s="3">
        <v>15346.262264200141</v>
      </c>
      <c r="J78" s="3">
        <v>15415.034282337507</v>
      </c>
      <c r="K78" s="3">
        <v>15486.144025410478</v>
      </c>
      <c r="L78" s="3">
        <v>15559.767621921341</v>
      </c>
      <c r="M78" s="3">
        <v>15635.796385047797</v>
      </c>
      <c r="N78" s="3">
        <v>15714.280317294555</v>
      </c>
      <c r="O78" s="3">
        <v>15795.089672527731</v>
      </c>
      <c r="P78" s="3">
        <v>15878.434009305216</v>
      </c>
      <c r="Q78" s="3">
        <v>15964.195174739474</v>
      </c>
      <c r="S78" s="9" t="s">
        <v>4</v>
      </c>
      <c r="T78" s="3">
        <v>37.642976398959973</v>
      </c>
      <c r="U78" s="3">
        <v>39.115145541459825</v>
      </c>
      <c r="V78" s="3">
        <v>40.741735423313273</v>
      </c>
      <c r="W78" s="3">
        <v>42.277921177666983</v>
      </c>
      <c r="X78" s="3">
        <v>43.876133093858002</v>
      </c>
      <c r="Y78" s="3">
        <v>45.539040616509013</v>
      </c>
      <c r="Z78" s="3">
        <v>47.269301242546383</v>
      </c>
      <c r="AA78" s="3">
        <v>49.069806243414689</v>
      </c>
      <c r="AB78" s="3">
        <v>50.943441743924836</v>
      </c>
      <c r="AC78" s="3">
        <v>52.893435207706162</v>
      </c>
      <c r="AD78" s="3">
        <v>54.922955062938804</v>
      </c>
      <c r="AE78" s="3">
        <v>57.035403557279579</v>
      </c>
      <c r="AF78" s="3">
        <v>59.234177767256305</v>
      </c>
      <c r="AG78" s="3">
        <v>61.523094782440218</v>
      </c>
      <c r="AH78" s="3">
        <v>63.905860399744903</v>
      </c>
    </row>
    <row r="79" spans="2:34" x14ac:dyDescent="0.2">
      <c r="B79" s="9" t="s">
        <v>5</v>
      </c>
      <c r="C79" s="3">
        <v>21734.35050838799</v>
      </c>
      <c r="D79" s="3">
        <v>17966.88163565204</v>
      </c>
      <c r="E79" s="3">
        <v>16794.813914625334</v>
      </c>
      <c r="F79" s="3">
        <v>19239.280455582353</v>
      </c>
      <c r="G79" s="3">
        <v>22090.49777078164</v>
      </c>
      <c r="H79" s="3">
        <v>25424.271115217347</v>
      </c>
      <c r="I79" s="3">
        <v>29332.37251245082</v>
      </c>
      <c r="J79" s="3">
        <v>33924.933383200871</v>
      </c>
      <c r="K79" s="3">
        <v>39334.711827242536</v>
      </c>
      <c r="L79" s="3">
        <v>45722.894276815125</v>
      </c>
      <c r="M79" s="3">
        <v>53284.588222619917</v>
      </c>
      <c r="N79" s="3">
        <v>62256.40028023316</v>
      </c>
      <c r="O79" s="3">
        <v>72925.627417948723</v>
      </c>
      <c r="P79" s="3">
        <v>85641.463215302501</v>
      </c>
      <c r="Q79" s="3">
        <v>100830.86499436221</v>
      </c>
      <c r="S79" s="9" t="s">
        <v>5</v>
      </c>
      <c r="T79" s="3">
        <v>162.15792130527032</v>
      </c>
      <c r="U79" s="3">
        <v>168.41846302635957</v>
      </c>
      <c r="V79" s="3">
        <v>180.56998080448699</v>
      </c>
      <c r="W79" s="3">
        <v>190.19604029046866</v>
      </c>
      <c r="X79" s="3">
        <v>200.54012773620479</v>
      </c>
      <c r="Y79" s="3">
        <v>211.67489064372114</v>
      </c>
      <c r="Z79" s="3">
        <v>223.67902416156375</v>
      </c>
      <c r="AA79" s="3">
        <v>236.64155540737212</v>
      </c>
      <c r="AB79" s="3">
        <v>250.65930748601266</v>
      </c>
      <c r="AC79" s="3">
        <v>265.84005416941943</v>
      </c>
      <c r="AD79" s="3">
        <v>282.3009585253584</v>
      </c>
      <c r="AE79" s="3">
        <v>300.17261299424865</v>
      </c>
      <c r="AF79" s="3">
        <v>319.59692969562946</v>
      </c>
      <c r="AG79" s="3">
        <v>340.73135524457319</v>
      </c>
      <c r="AH79" s="3">
        <v>363.74770921487095</v>
      </c>
    </row>
    <row r="80" spans="2:34" x14ac:dyDescent="0.2">
      <c r="B80" s="6" t="s">
        <v>6</v>
      </c>
      <c r="C80" s="3">
        <v>86027.327225999994</v>
      </c>
      <c r="D80" s="3">
        <v>126385.62194750001</v>
      </c>
      <c r="E80" s="3">
        <v>160291.933602</v>
      </c>
      <c r="F80" s="3">
        <v>207703.47621543199</v>
      </c>
      <c r="G80" s="3">
        <v>261651.44785111403</v>
      </c>
      <c r="H80" s="3">
        <v>309868.83327140461</v>
      </c>
      <c r="I80" s="3">
        <v>355636.57317591412</v>
      </c>
      <c r="J80" s="3">
        <v>401618.88041625242</v>
      </c>
      <c r="K80" s="3">
        <v>446158.8330888091</v>
      </c>
      <c r="L80" s="3">
        <v>510262.57999650139</v>
      </c>
      <c r="M80" s="3">
        <v>588066.64788267855</v>
      </c>
      <c r="N80" s="3">
        <v>667095.97915537504</v>
      </c>
      <c r="O80" s="3">
        <v>747939.5064628172</v>
      </c>
      <c r="P80" s="3">
        <v>830633.07805865188</v>
      </c>
      <c r="Q80" s="3">
        <v>915213.25665181759</v>
      </c>
      <c r="S80" s="6" t="s">
        <v>6</v>
      </c>
      <c r="T80" s="3">
        <v>27.300217864601564</v>
      </c>
      <c r="U80" s="3">
        <v>33.958955489495843</v>
      </c>
      <c r="V80" s="3">
        <v>40.288962455985924</v>
      </c>
      <c r="W80" s="3">
        <v>48.461303810175792</v>
      </c>
      <c r="X80" s="3">
        <v>56.639508445281507</v>
      </c>
      <c r="Y80" s="3">
        <v>64.436935402675203</v>
      </c>
      <c r="Z80" s="3">
        <v>72.139649597346235</v>
      </c>
      <c r="AA80" s="3">
        <v>79.753648535385551</v>
      </c>
      <c r="AB80" s="3">
        <v>87.048539046838215</v>
      </c>
      <c r="AC80" s="3">
        <v>97.808272575546923</v>
      </c>
      <c r="AD80" s="3">
        <v>111.39246488078429</v>
      </c>
      <c r="AE80" s="3">
        <v>124.86974209267592</v>
      </c>
      <c r="AF80" s="3">
        <v>138.34618359078252</v>
      </c>
      <c r="AG80" s="3">
        <v>151.82171825173782</v>
      </c>
      <c r="AH80" s="3">
        <v>165.29627506891254</v>
      </c>
    </row>
    <row r="81" spans="2:35" x14ac:dyDescent="0.2">
      <c r="B81" s="4" t="s">
        <v>9</v>
      </c>
      <c r="C81" s="3">
        <v>43383.587183674994</v>
      </c>
      <c r="D81" s="3">
        <v>57189.21617060875</v>
      </c>
      <c r="E81" s="3">
        <v>53180.934109400609</v>
      </c>
      <c r="F81" s="3">
        <v>60716.070074860152</v>
      </c>
      <c r="G81" s="3">
        <v>69039.684165356448</v>
      </c>
      <c r="H81" s="3">
        <v>78243.59661032143</v>
      </c>
      <c r="I81" s="3">
        <v>88431.463521016733</v>
      </c>
      <c r="J81" s="3">
        <v>99720.401517891383</v>
      </c>
      <c r="K81" s="3">
        <v>112242.84455019003</v>
      </c>
      <c r="L81" s="3">
        <v>126148.66709442012</v>
      </c>
      <c r="M81" s="3">
        <v>141607.61307462928</v>
      </c>
      <c r="N81" s="3">
        <v>158812.07579756773</v>
      </c>
      <c r="O81" s="3">
        <v>177980.28106407326</v>
      </c>
      <c r="P81" s="3">
        <v>199359.93354854209</v>
      </c>
      <c r="Q81" s="3">
        <v>223232.39569822687</v>
      </c>
      <c r="S81" s="4" t="s">
        <v>9</v>
      </c>
      <c r="T81" s="3">
        <v>22.029662525998738</v>
      </c>
      <c r="U81" s="3">
        <v>24.358463192977592</v>
      </c>
      <c r="V81" s="3">
        <v>24.471392013743344</v>
      </c>
      <c r="W81" s="3">
        <v>26.962922698355857</v>
      </c>
      <c r="X81" s="3">
        <v>29.579064319131252</v>
      </c>
      <c r="Y81" s="3">
        <v>32.330867537238717</v>
      </c>
      <c r="Z81" s="3">
        <v>35.230419098913387</v>
      </c>
      <c r="AA81" s="3">
        <v>38.290936018732275</v>
      </c>
      <c r="AB81" s="3">
        <v>41.526868314159117</v>
      </c>
      <c r="AC81" s="3">
        <v>44.954011092497986</v>
      </c>
      <c r="AD81" s="3">
        <v>48.589626869335667</v>
      </c>
      <c r="AE81" s="3">
        <v>52.452579083196092</v>
      </c>
      <c r="AF81" s="3">
        <v>56.563477865234155</v>
      </c>
      <c r="AG81" s="3">
        <v>60.944839226185188</v>
      </c>
      <c r="AH81" s="3">
        <v>65.621258936372442</v>
      </c>
    </row>
    <row r="82" spans="2:35" ht="19" x14ac:dyDescent="0.35">
      <c r="B82" s="4" t="s">
        <v>20</v>
      </c>
      <c r="C82" s="5">
        <v>155656.55190874997</v>
      </c>
      <c r="D82" s="5">
        <v>155155.18880775012</v>
      </c>
      <c r="E82" s="5">
        <v>156027.31863281823</v>
      </c>
      <c r="F82" s="5">
        <v>159718.63213608187</v>
      </c>
      <c r="G82" s="5">
        <v>163564.09135232348</v>
      </c>
      <c r="H82" s="5">
        <v>167567.00750265468</v>
      </c>
      <c r="I82" s="5">
        <v>171730.79016038688</v>
      </c>
      <c r="J82" s="5">
        <v>176058.94930939743</v>
      </c>
      <c r="K82" s="5">
        <v>180555.09745651484</v>
      </c>
      <c r="L82" s="5">
        <v>185222.95179903961</v>
      </c>
      <c r="M82" s="5">
        <v>190066.33644854417</v>
      </c>
      <c r="N82" s="5">
        <v>195089.18471212557</v>
      </c>
      <c r="O82" s="5">
        <v>200295.54143231089</v>
      </c>
      <c r="P82" s="5">
        <v>205689.56538684579</v>
      </c>
      <c r="Q82" s="5">
        <v>211275.53174962773</v>
      </c>
      <c r="S82" s="4" t="s">
        <v>20</v>
      </c>
      <c r="T82" s="12">
        <v>3.1787662027289465</v>
      </c>
      <c r="U82" s="12">
        <v>3.2143391984567979</v>
      </c>
      <c r="V82" s="12">
        <v>3.2794911862756058</v>
      </c>
      <c r="W82" s="12">
        <v>3.334748538885886</v>
      </c>
      <c r="X82" s="12">
        <v>3.3911342698971443</v>
      </c>
      <c r="Y82" s="12">
        <v>3.4486177095046799</v>
      </c>
      <c r="Z82" s="12">
        <v>3.5071673516838473</v>
      </c>
      <c r="AA82" s="12">
        <v>3.5667509712502885</v>
      </c>
      <c r="AB82" s="12">
        <v>3.6273357397532848</v>
      </c>
      <c r="AC82" s="12">
        <v>3.688888339535048</v>
      </c>
      <c r="AD82" s="12">
        <v>3.7513750753375086</v>
      </c>
      <c r="AE82" s="12">
        <v>3.8147619828905408</v>
      </c>
      <c r="AF82" s="12">
        <v>3.8790149339707169</v>
      </c>
      <c r="AG82" s="12">
        <v>3.9440997374766851</v>
      </c>
      <c r="AH82" s="12">
        <v>4.0099822361253485</v>
      </c>
    </row>
    <row r="83" spans="2:35" x14ac:dyDescent="0.2">
      <c r="B83" s="6" t="s">
        <v>7</v>
      </c>
      <c r="C83" s="3">
        <v>45833.598658750008</v>
      </c>
      <c r="D83" s="3">
        <v>46612.194357750035</v>
      </c>
      <c r="E83" s="3">
        <v>43065.062687818223</v>
      </c>
      <c r="F83" s="3">
        <v>42203.76143406186</v>
      </c>
      <c r="G83" s="3">
        <v>41359.686205380625</v>
      </c>
      <c r="H83" s="3">
        <v>40532.492481272988</v>
      </c>
      <c r="I83" s="3">
        <v>39721.842631647538</v>
      </c>
      <c r="J83" s="3">
        <v>38927.405779014574</v>
      </c>
      <c r="K83" s="3">
        <v>38148.857663434319</v>
      </c>
      <c r="L83" s="3">
        <v>37385.880510165618</v>
      </c>
      <c r="M83" s="3">
        <v>36638.162899962277</v>
      </c>
      <c r="N83" s="3">
        <v>35905.399641963042</v>
      </c>
      <c r="O83" s="3">
        <v>35187.291649123799</v>
      </c>
      <c r="P83" s="3">
        <v>34483.545816141297</v>
      </c>
      <c r="Q83" s="3">
        <v>33793.874899818475</v>
      </c>
      <c r="S83" s="6" t="s">
        <v>7</v>
      </c>
      <c r="T83" s="3">
        <v>2.7253352832003381</v>
      </c>
      <c r="U83" s="3">
        <v>2.7195455205021113</v>
      </c>
      <c r="V83" s="3">
        <v>2.7214883577890876</v>
      </c>
      <c r="W83" s="3">
        <v>2.721488357789088</v>
      </c>
      <c r="X83" s="3">
        <v>2.721488357789088</v>
      </c>
      <c r="Y83" s="3">
        <v>2.7214883577890863</v>
      </c>
      <c r="Z83" s="3">
        <v>2.7214883577890872</v>
      </c>
      <c r="AA83" s="3">
        <v>2.7214883577890858</v>
      </c>
      <c r="AB83" s="3">
        <v>2.7214883577890889</v>
      </c>
      <c r="AC83" s="3">
        <v>2.721488357789088</v>
      </c>
      <c r="AD83" s="3">
        <v>2.7214883577890858</v>
      </c>
      <c r="AE83" s="3">
        <v>2.7214883577890867</v>
      </c>
      <c r="AF83" s="3">
        <v>2.7214883577890885</v>
      </c>
      <c r="AG83" s="3">
        <v>2.7214883577890863</v>
      </c>
      <c r="AH83" s="3">
        <v>2.7214883577890867</v>
      </c>
    </row>
    <row r="84" spans="2:35" x14ac:dyDescent="0.2">
      <c r="B84" s="6" t="s">
        <v>8</v>
      </c>
      <c r="C84" s="3">
        <v>109822.95324999996</v>
      </c>
      <c r="D84" s="3">
        <v>108542.99445000006</v>
      </c>
      <c r="E84" s="3">
        <v>112962.25594500001</v>
      </c>
      <c r="F84" s="3">
        <v>117514.87070202001</v>
      </c>
      <c r="G84" s="3">
        <v>122204.40514694285</v>
      </c>
      <c r="H84" s="3">
        <v>127034.5150213817</v>
      </c>
      <c r="I84" s="3">
        <v>132008.94752873931</v>
      </c>
      <c r="J84" s="3">
        <v>137131.54353038286</v>
      </c>
      <c r="K84" s="3">
        <v>142406.23979308055</v>
      </c>
      <c r="L84" s="3">
        <v>147837.07128887394</v>
      </c>
      <c r="M84" s="3">
        <v>153428.17354858189</v>
      </c>
      <c r="N84" s="3">
        <v>159183.78507016259</v>
      </c>
      <c r="O84" s="3">
        <v>165108.24978318714</v>
      </c>
      <c r="P84" s="3">
        <v>171206.01957070449</v>
      </c>
      <c r="Q84" s="3">
        <v>177481.65684980931</v>
      </c>
      <c r="S84" s="6" t="s">
        <v>8</v>
      </c>
      <c r="T84" s="3">
        <v>3.4159549999999985</v>
      </c>
      <c r="U84" s="3">
        <v>3.4867650000000019</v>
      </c>
      <c r="V84" s="3">
        <v>3.5575750000000004</v>
      </c>
      <c r="W84" s="3">
        <v>3.6283850000000002</v>
      </c>
      <c r="X84" s="3">
        <v>3.6991950000000018</v>
      </c>
      <c r="Y84" s="3">
        <v>3.7700049999999998</v>
      </c>
      <c r="Z84" s="3">
        <v>3.8408149999999983</v>
      </c>
      <c r="AA84" s="3">
        <v>3.9116250000000008</v>
      </c>
      <c r="AB84" s="3">
        <v>3.9824350000000015</v>
      </c>
      <c r="AC84" s="3">
        <v>4.0532450000000004</v>
      </c>
      <c r="AD84" s="3">
        <v>4.1240550000000011</v>
      </c>
      <c r="AE84" s="3">
        <v>4.194865000000001</v>
      </c>
      <c r="AF84" s="3">
        <v>4.2656750000000017</v>
      </c>
      <c r="AG84" s="3">
        <v>4.3364850000000006</v>
      </c>
      <c r="AH84" s="3">
        <v>4.4072950000000004</v>
      </c>
    </row>
    <row r="85" spans="2:35" ht="19" x14ac:dyDescent="0.35">
      <c r="B85" s="1" t="s">
        <v>10</v>
      </c>
      <c r="C85" s="10">
        <v>1623881.6938872351</v>
      </c>
      <c r="D85" s="10">
        <v>1799536.9457106534</v>
      </c>
      <c r="E85" s="10">
        <v>1812741.3164854725</v>
      </c>
      <c r="F85" s="10">
        <v>2079192.9477980551</v>
      </c>
      <c r="G85" s="10">
        <v>2312579.3119897572</v>
      </c>
      <c r="H85" s="10">
        <v>2597434.451857869</v>
      </c>
      <c r="I85" s="10">
        <v>2891508.1128817271</v>
      </c>
      <c r="J85" s="10">
        <v>3202457.9990613651</v>
      </c>
      <c r="K85" s="10">
        <v>3530944.3314119726</v>
      </c>
      <c r="L85" s="10">
        <v>3967983.543507752</v>
      </c>
      <c r="M85" s="10">
        <v>4418510.4992664577</v>
      </c>
      <c r="N85" s="10">
        <v>4909177.9047616888</v>
      </c>
      <c r="O85" s="10">
        <v>5448415.3830024982</v>
      </c>
      <c r="P85" s="10">
        <v>6046146.4472366367</v>
      </c>
      <c r="Q85" s="10">
        <v>6697439.9929627068</v>
      </c>
      <c r="S85" s="1" t="s">
        <v>10</v>
      </c>
      <c r="T85" s="19">
        <v>20.544649931896419</v>
      </c>
      <c r="U85" s="19">
        <v>22.597609985149155</v>
      </c>
      <c r="V85" s="19">
        <v>23.432115080748474</v>
      </c>
      <c r="W85" s="19">
        <v>26.434525268967281</v>
      </c>
      <c r="X85" s="19">
        <v>29.144699206854348</v>
      </c>
      <c r="Y85" s="19">
        <v>32.227691886394283</v>
      </c>
      <c r="Z85" s="19">
        <v>35.341789898607537</v>
      </c>
      <c r="AA85" s="19">
        <v>38.556157889950583</v>
      </c>
      <c r="AB85" s="19">
        <v>41.871696797258437</v>
      </c>
      <c r="AC85" s="19">
        <v>45.949485231660248</v>
      </c>
      <c r="AD85" s="19">
        <v>50.190738148531914</v>
      </c>
      <c r="AE85" s="19">
        <v>54.676941560631377</v>
      </c>
      <c r="AF85" s="19">
        <v>59.472775203057274</v>
      </c>
      <c r="AG85" s="19">
        <v>64.650986108276115</v>
      </c>
      <c r="AH85" s="19">
        <v>70.119258530464705</v>
      </c>
    </row>
    <row r="87" spans="2:35" x14ac:dyDescent="0.2">
      <c r="B87" s="253" t="s">
        <v>190</v>
      </c>
      <c r="C87" s="253"/>
      <c r="S87" s="253" t="s">
        <v>196</v>
      </c>
      <c r="T87" s="253"/>
      <c r="U87" s="253"/>
    </row>
    <row r="88" spans="2:35" ht="19" x14ac:dyDescent="0.35">
      <c r="B88" s="4" t="s">
        <v>17</v>
      </c>
      <c r="C88" s="5">
        <v>2090493.6095119216</v>
      </c>
      <c r="D88" s="5">
        <v>2193129.1964810626</v>
      </c>
      <c r="E88" s="5">
        <v>2072094.0113949205</v>
      </c>
      <c r="F88" s="5">
        <v>2212968.734703192</v>
      </c>
      <c r="G88" s="5">
        <v>2295464.7242337521</v>
      </c>
      <c r="H88" s="5">
        <v>2447498.3888687389</v>
      </c>
      <c r="I88" s="5">
        <v>2607702.9183026464</v>
      </c>
      <c r="J88" s="5">
        <v>2774577.7904004469</v>
      </c>
      <c r="K88" s="5">
        <v>2950382.5986423693</v>
      </c>
      <c r="L88" s="5">
        <v>3210529.9795169709</v>
      </c>
      <c r="M88" s="5">
        <v>3437479.6157848393</v>
      </c>
      <c r="N88" s="5">
        <v>3678963.3976904312</v>
      </c>
      <c r="O88" s="5">
        <v>3937196.8002556879</v>
      </c>
      <c r="P88" s="5">
        <v>4215050.225736957</v>
      </c>
      <c r="Q88" s="5">
        <v>4485055.6405746704</v>
      </c>
      <c r="S88" s="4" t="s">
        <v>17</v>
      </c>
      <c r="T88" s="12">
        <v>85.603345092971196</v>
      </c>
      <c r="U88" s="12">
        <v>88.408744269937657</v>
      </c>
      <c r="V88" s="12">
        <v>89.432131359953289</v>
      </c>
      <c r="W88" s="12">
        <v>93.131394628594805</v>
      </c>
      <c r="X88" s="12">
        <v>96.835729454395036</v>
      </c>
      <c r="Y88" s="12">
        <v>100.62843118995548</v>
      </c>
      <c r="Z88" s="12">
        <v>104.49968136800241</v>
      </c>
      <c r="AA88" s="12">
        <v>108.37818980258172</v>
      </c>
      <c r="AB88" s="12">
        <v>112.34301950994292</v>
      </c>
      <c r="AC88" s="12">
        <v>116.09225299337386</v>
      </c>
      <c r="AD88" s="12">
        <v>119.76624054781243</v>
      </c>
      <c r="AE88" s="12">
        <v>123.49001485487987</v>
      </c>
      <c r="AF88" s="12">
        <v>127.29967147707404</v>
      </c>
      <c r="AG88" s="12">
        <v>131.24095376808236</v>
      </c>
      <c r="AH88" s="12">
        <v>134.43627986950253</v>
      </c>
    </row>
    <row r="89" spans="2:35" x14ac:dyDescent="0.2">
      <c r="B89" s="6" t="s">
        <v>1</v>
      </c>
      <c r="C89" s="7">
        <v>2069452.758198085</v>
      </c>
      <c r="D89" s="7">
        <v>2156344.4862559778</v>
      </c>
      <c r="E89" s="7">
        <v>1996832.0762380182</v>
      </c>
      <c r="F89" s="7">
        <v>2105123.7933031009</v>
      </c>
      <c r="G89" s="7">
        <v>2155156.6067270436</v>
      </c>
      <c r="H89" s="7">
        <v>2265625.4998876667</v>
      </c>
      <c r="I89" s="7">
        <v>2373006.4129823828</v>
      </c>
      <c r="J89" s="7">
        <v>2475356.1408939338</v>
      </c>
      <c r="K89" s="7">
        <v>2570246.3397516096</v>
      </c>
      <c r="L89" s="7">
        <v>2733791.349963536</v>
      </c>
      <c r="M89" s="7">
        <v>2836412.395677425</v>
      </c>
      <c r="N89" s="7">
        <v>2919318.9822500106</v>
      </c>
      <c r="O89" s="7">
        <v>2974703.0906753759</v>
      </c>
      <c r="P89" s="7">
        <v>2992571.6885342798</v>
      </c>
      <c r="Q89" s="7">
        <v>2954430.406060515</v>
      </c>
      <c r="S89" s="6" t="s">
        <v>1</v>
      </c>
      <c r="T89" s="13">
        <v>85.956078460775188</v>
      </c>
      <c r="U89" s="13">
        <v>89.051051066334821</v>
      </c>
      <c r="V89" s="13">
        <v>90.213732644278807</v>
      </c>
      <c r="W89" s="13">
        <v>93.91044188813845</v>
      </c>
      <c r="X89" s="13">
        <v>97.561974704948241</v>
      </c>
      <c r="Y89" s="13">
        <v>101.2135075217581</v>
      </c>
      <c r="Z89" s="13">
        <v>104.86504033856789</v>
      </c>
      <c r="AA89" s="13">
        <v>108.51657315537776</v>
      </c>
      <c r="AB89" s="13">
        <v>112.16810597218759</v>
      </c>
      <c r="AC89" s="13">
        <v>115.81963878899741</v>
      </c>
      <c r="AD89" s="13">
        <v>119.47117160580721</v>
      </c>
      <c r="AE89" s="13">
        <v>123.12270442261701</v>
      </c>
      <c r="AF89" s="13">
        <v>126.77423723942688</v>
      </c>
      <c r="AG89" s="13">
        <v>130.42577005623667</v>
      </c>
      <c r="AH89" s="13">
        <v>133.81754303756514</v>
      </c>
      <c r="AI89" s="20"/>
    </row>
    <row r="90" spans="2:35" x14ac:dyDescent="0.2">
      <c r="B90" s="6" t="s">
        <v>2</v>
      </c>
      <c r="C90" s="7">
        <v>11921.754710894069</v>
      </c>
      <c r="D90" s="7">
        <v>23236.38089196416</v>
      </c>
      <c r="E90" s="7">
        <v>41029.789655739027</v>
      </c>
      <c r="F90" s="7">
        <v>61232.279339163208</v>
      </c>
      <c r="G90" s="7">
        <v>83013.561668668321</v>
      </c>
      <c r="H90" s="7">
        <v>111488.18833751261</v>
      </c>
      <c r="I90" s="7">
        <v>148277.38418249867</v>
      </c>
      <c r="J90" s="7">
        <v>193169.75739425249</v>
      </c>
      <c r="K90" s="7">
        <v>250055.21741891527</v>
      </c>
      <c r="L90" s="7">
        <v>318173.49042062432</v>
      </c>
      <c r="M90" s="7">
        <v>417375.35594260466</v>
      </c>
      <c r="N90" s="7">
        <v>546855.34132221504</v>
      </c>
      <c r="O90" s="7">
        <v>716011.45707621146</v>
      </c>
      <c r="P90" s="7">
        <v>936982.81515547098</v>
      </c>
      <c r="Q90" s="7">
        <v>1199957.8907977205</v>
      </c>
      <c r="S90" s="6" t="s">
        <v>2</v>
      </c>
      <c r="T90" s="13">
        <v>45.329865820889992</v>
      </c>
      <c r="U90" s="13">
        <v>48.611675506201173</v>
      </c>
      <c r="V90" s="13">
        <v>53.285441111349385</v>
      </c>
      <c r="W90" s="13">
        <v>61.171108230932276</v>
      </c>
      <c r="X90" s="13">
        <v>69.10885919802557</v>
      </c>
      <c r="Y90" s="13">
        <v>77.345008004157378</v>
      </c>
      <c r="Z90" s="13">
        <v>85.722948453455487</v>
      </c>
      <c r="AA90" s="13">
        <v>93.063630124119911</v>
      </c>
      <c r="AB90" s="13">
        <v>100.39120535140215</v>
      </c>
      <c r="AC90" s="13">
        <v>105.56946579145682</v>
      </c>
      <c r="AD90" s="13">
        <v>110.78757681600018</v>
      </c>
      <c r="AE90" s="13">
        <v>116.12528652994129</v>
      </c>
      <c r="AF90" s="13">
        <v>121.63658679544051</v>
      </c>
      <c r="AG90" s="13">
        <v>127.34030358586692</v>
      </c>
      <c r="AH90" s="13">
        <v>130.46387087251867</v>
      </c>
    </row>
    <row r="91" spans="2:35" x14ac:dyDescent="0.2">
      <c r="B91" s="6" t="s">
        <v>3</v>
      </c>
      <c r="C91" s="7">
        <v>9119.0966029424799</v>
      </c>
      <c r="D91" s="7">
        <v>13548.329333120566</v>
      </c>
      <c r="E91" s="7">
        <v>34232.145501163366</v>
      </c>
      <c r="F91" s="7">
        <v>46612.662060928218</v>
      </c>
      <c r="G91" s="7">
        <v>57294.555838040025</v>
      </c>
      <c r="H91" s="7">
        <v>70384.700643559423</v>
      </c>
      <c r="I91" s="7">
        <v>86419.121137764989</v>
      </c>
      <c r="J91" s="7">
        <v>106051.89211226073</v>
      </c>
      <c r="K91" s="7">
        <v>130081.04147184444</v>
      </c>
      <c r="L91" s="7">
        <v>158565.13913281093</v>
      </c>
      <c r="M91" s="7">
        <v>183691.86416480961</v>
      </c>
      <c r="N91" s="7">
        <v>212789.0741182054</v>
      </c>
      <c r="O91" s="7">
        <v>246482.25250410067</v>
      </c>
      <c r="P91" s="7">
        <v>285495.72204720555</v>
      </c>
      <c r="Q91" s="7">
        <v>330667.34371643508</v>
      </c>
      <c r="S91" s="6" t="s">
        <v>3</v>
      </c>
      <c r="T91" s="13">
        <v>111.20849515783512</v>
      </c>
      <c r="U91" s="13">
        <v>118.8449941501804</v>
      </c>
      <c r="V91" s="13">
        <v>129.17790755155985</v>
      </c>
      <c r="W91" s="13">
        <v>135.30525997366681</v>
      </c>
      <c r="X91" s="13">
        <v>138.59350710701506</v>
      </c>
      <c r="Y91" s="13">
        <v>141.88175424036331</v>
      </c>
      <c r="Z91" s="13">
        <v>145.17000137371156</v>
      </c>
      <c r="AA91" s="13">
        <v>148.45824850705984</v>
      </c>
      <c r="AB91" s="13">
        <v>151.74649564040806</v>
      </c>
      <c r="AC91" s="13">
        <v>152.87158964796222</v>
      </c>
      <c r="AD91" s="13">
        <v>153.99668365551639</v>
      </c>
      <c r="AE91" s="13">
        <v>155.12177766307059</v>
      </c>
      <c r="AF91" s="13">
        <v>156.24687167062478</v>
      </c>
      <c r="AG91" s="13">
        <v>157.37196567817892</v>
      </c>
      <c r="AH91" s="13">
        <v>158.49705968573312</v>
      </c>
    </row>
    <row r="92" spans="2:35" ht="19" x14ac:dyDescent="0.35">
      <c r="B92" s="4" t="s">
        <v>18</v>
      </c>
      <c r="C92" s="5">
        <v>195001.41098924648</v>
      </c>
      <c r="D92" s="5">
        <v>251408.37961657913</v>
      </c>
      <c r="E92" s="5">
        <v>300693.79718852398</v>
      </c>
      <c r="F92" s="5">
        <v>344345.90563184657</v>
      </c>
      <c r="G92" s="5">
        <v>392627.08967185271</v>
      </c>
      <c r="H92" s="5">
        <v>431854.92795309221</v>
      </c>
      <c r="I92" s="5">
        <v>465611.11976945453</v>
      </c>
      <c r="J92" s="5">
        <v>499070.4318067272</v>
      </c>
      <c r="K92" s="5">
        <v>523786.42319168925</v>
      </c>
      <c r="L92" s="5">
        <v>557670.22948462074</v>
      </c>
      <c r="M92" s="5">
        <v>575346.21319498541</v>
      </c>
      <c r="N92" s="5">
        <v>590869.18362172996</v>
      </c>
      <c r="O92" s="5">
        <v>607084.92970851529</v>
      </c>
      <c r="P92" s="5">
        <v>624085.26989962184</v>
      </c>
      <c r="Q92" s="5">
        <v>641980.22985292436</v>
      </c>
      <c r="S92" s="4" t="s">
        <v>18</v>
      </c>
      <c r="T92" s="12">
        <v>52.93256819341542</v>
      </c>
      <c r="U92" s="12">
        <v>59.720742293294876</v>
      </c>
      <c r="V92" s="12">
        <v>67.692223245436082</v>
      </c>
      <c r="W92" s="12">
        <v>72.561632158165068</v>
      </c>
      <c r="X92" s="12">
        <v>77.34149764554482</v>
      </c>
      <c r="Y92" s="12">
        <v>82.031318677370535</v>
      </c>
      <c r="Z92" s="12">
        <v>86.454393394018552</v>
      </c>
      <c r="AA92" s="12">
        <v>90.851610613329271</v>
      </c>
      <c r="AB92" s="12">
        <v>93.76242371888965</v>
      </c>
      <c r="AC92" s="12">
        <v>98.12724419433043</v>
      </c>
      <c r="AD92" s="12">
        <v>100.01378989564762</v>
      </c>
      <c r="AE92" s="12">
        <v>101.43233135263478</v>
      </c>
      <c r="AF92" s="12">
        <v>102.87614497215441</v>
      </c>
      <c r="AG92" s="12">
        <v>104.35260278850176</v>
      </c>
      <c r="AH92" s="12">
        <v>105.87071544748933</v>
      </c>
    </row>
    <row r="93" spans="2:35" ht="19" x14ac:dyDescent="0.35">
      <c r="B93" s="6" t="s">
        <v>14</v>
      </c>
      <c r="C93" s="5">
        <v>21839.752045746474</v>
      </c>
      <c r="D93" s="5">
        <v>20431.268868579151</v>
      </c>
      <c r="E93" s="5">
        <v>20068.137023523988</v>
      </c>
      <c r="F93" s="5">
        <v>20891.153008786594</v>
      </c>
      <c r="G93" s="5">
        <v>21836.593473149638</v>
      </c>
      <c r="H93" s="5">
        <v>22925.366533935809</v>
      </c>
      <c r="I93" s="5">
        <v>24182.510618788616</v>
      </c>
      <c r="J93" s="5">
        <v>25637.573776978898</v>
      </c>
      <c r="K93" s="5">
        <v>27325.834785660372</v>
      </c>
      <c r="L93" s="5">
        <v>29289.781666744817</v>
      </c>
      <c r="M93" s="5">
        <v>31580.006448874396</v>
      </c>
      <c r="N93" s="5">
        <v>34257.222058395062</v>
      </c>
      <c r="O93" s="5">
        <v>37394.196972046331</v>
      </c>
      <c r="P93" s="5">
        <v>41078.57338225242</v>
      </c>
      <c r="Q93" s="5">
        <v>45416.12187056629</v>
      </c>
      <c r="S93" s="6" t="s">
        <v>14</v>
      </c>
      <c r="T93" s="12">
        <v>40.990525611386026</v>
      </c>
      <c r="U93" s="12">
        <v>41.865981583757808</v>
      </c>
      <c r="V93" s="12">
        <v>43.295456949757913</v>
      </c>
      <c r="W93" s="12">
        <v>45.455175073893969</v>
      </c>
      <c r="X93" s="12">
        <v>47.788126984697612</v>
      </c>
      <c r="Y93" s="12">
        <v>50.314317423807239</v>
      </c>
      <c r="Z93" s="12">
        <v>53.05602252516195</v>
      </c>
      <c r="AA93" s="12">
        <v>56.037800192301503</v>
      </c>
      <c r="AB93" s="12">
        <v>59.28644683944087</v>
      </c>
      <c r="AC93" s="12">
        <v>62.831226787764045</v>
      </c>
      <c r="AD93" s="12">
        <v>66.703714430588221</v>
      </c>
      <c r="AE93" s="12">
        <v>70.937675098142691</v>
      </c>
      <c r="AF93" s="12">
        <v>75.569021940740512</v>
      </c>
      <c r="AG93" s="12">
        <v>80.635553863107972</v>
      </c>
      <c r="AH93" s="12">
        <v>86.177291180715088</v>
      </c>
    </row>
    <row r="94" spans="2:35" x14ac:dyDescent="0.2">
      <c r="B94" s="9" t="s">
        <v>4</v>
      </c>
      <c r="C94" s="7">
        <v>14290.472330739447</v>
      </c>
      <c r="D94" s="7">
        <v>14179.560885233665</v>
      </c>
      <c r="E94" s="7">
        <v>14296.182132436696</v>
      </c>
      <c r="F94" s="7">
        <v>14337.013569892744</v>
      </c>
      <c r="G94" s="7">
        <v>14379.396490475907</v>
      </c>
      <c r="H94" s="7">
        <v>14423.361521362101</v>
      </c>
      <c r="I94" s="7">
        <v>14468.896081891655</v>
      </c>
      <c r="J94" s="7">
        <v>14515.933347124352</v>
      </c>
      <c r="K94" s="7">
        <v>14564.453959544067</v>
      </c>
      <c r="L94" s="7">
        <v>14614.592520983268</v>
      </c>
      <c r="M94" s="7">
        <v>14666.244077824125</v>
      </c>
      <c r="N94" s="7">
        <v>14719.439903507455</v>
      </c>
      <c r="O94" s="7">
        <v>14774.059861178184</v>
      </c>
      <c r="P94" s="7">
        <v>14830.268678485731</v>
      </c>
      <c r="Q94" s="7">
        <v>14887.959538483208</v>
      </c>
      <c r="S94" s="9" t="s">
        <v>4</v>
      </c>
      <c r="T94" s="13">
        <v>35.836557423713657</v>
      </c>
      <c r="U94" s="13">
        <v>37.183903133283152</v>
      </c>
      <c r="V94" s="13">
        <v>38.585561724875433</v>
      </c>
      <c r="W94" s="13">
        <v>39.997917582363613</v>
      </c>
      <c r="X94" s="13">
        <v>41.464157058504703</v>
      </c>
      <c r="Y94" s="13">
        <v>42.986417197003263</v>
      </c>
      <c r="Z94" s="13">
        <v>44.566852551290147</v>
      </c>
      <c r="AA94" s="13">
        <v>46.207749119433224</v>
      </c>
      <c r="AB94" s="13">
        <v>47.911436869155814</v>
      </c>
      <c r="AC94" s="13">
        <v>49.680433627208792</v>
      </c>
      <c r="AD94" s="13">
        <v>51.517264908791176</v>
      </c>
      <c r="AE94" s="13">
        <v>53.424603486913576</v>
      </c>
      <c r="AF94" s="13">
        <v>55.405148454663085</v>
      </c>
      <c r="AG94" s="13">
        <v>57.4618394371156</v>
      </c>
      <c r="AH94" s="13">
        <v>59.597609117735253</v>
      </c>
    </row>
    <row r="95" spans="2:35" x14ac:dyDescent="0.2">
      <c r="B95" s="9" t="s">
        <v>5</v>
      </c>
      <c r="C95" s="7">
        <v>7549.2797150070282</v>
      </c>
      <c r="D95" s="7">
        <v>6251.7079833454864</v>
      </c>
      <c r="E95" s="7">
        <v>5771.9548910872918</v>
      </c>
      <c r="F95" s="7">
        <v>6554.1394388938488</v>
      </c>
      <c r="G95" s="7">
        <v>7457.1969826737295</v>
      </c>
      <c r="H95" s="7">
        <v>8502.0050125737071</v>
      </c>
      <c r="I95" s="7">
        <v>9713.614536896961</v>
      </c>
      <c r="J95" s="7">
        <v>11121.640429854546</v>
      </c>
      <c r="K95" s="7">
        <v>12761.380826116303</v>
      </c>
      <c r="L95" s="7">
        <v>14675.189145761549</v>
      </c>
      <c r="M95" s="7">
        <v>16913.76237105027</v>
      </c>
      <c r="N95" s="7">
        <v>19537.782154887605</v>
      </c>
      <c r="O95" s="7">
        <v>22620.137110868145</v>
      </c>
      <c r="P95" s="7">
        <v>26248.304703766691</v>
      </c>
      <c r="Q95" s="7">
        <v>30528.162332083084</v>
      </c>
      <c r="S95" s="9" t="s">
        <v>5</v>
      </c>
      <c r="T95" s="13">
        <v>56.324457704182798</v>
      </c>
      <c r="U95" s="13">
        <v>58.602437039234026</v>
      </c>
      <c r="V95" s="13">
        <v>62.057358252739405</v>
      </c>
      <c r="W95" s="13">
        <v>64.793034836576041</v>
      </c>
      <c r="X95" s="13">
        <v>67.697308180960732</v>
      </c>
      <c r="Y95" s="13">
        <v>70.7851553790168</v>
      </c>
      <c r="Z95" s="13">
        <v>74.072829252813577</v>
      </c>
      <c r="AA95" s="13">
        <v>77.578407016284501</v>
      </c>
      <c r="AB95" s="13">
        <v>81.321528284953345</v>
      </c>
      <c r="AC95" s="13">
        <v>85.323843539667365</v>
      </c>
      <c r="AD95" s="13">
        <v>89.608862316227587</v>
      </c>
      <c r="AE95" s="13">
        <v>94.202477097075274</v>
      </c>
      <c r="AF95" s="13">
        <v>99.132864891174265</v>
      </c>
      <c r="AG95" s="13">
        <v>104.43096251289732</v>
      </c>
      <c r="AH95" s="13">
        <v>110.13045574344547</v>
      </c>
    </row>
    <row r="96" spans="2:35" x14ac:dyDescent="0.2">
      <c r="B96" s="6" t="s">
        <v>6</v>
      </c>
      <c r="C96" s="7">
        <v>173161.65894349999</v>
      </c>
      <c r="D96" s="7">
        <v>230977.11074799998</v>
      </c>
      <c r="E96" s="7">
        <v>280625.66016500001</v>
      </c>
      <c r="F96" s="7">
        <v>323454.75262305996</v>
      </c>
      <c r="G96" s="7">
        <v>370790.49619870307</v>
      </c>
      <c r="H96" s="7">
        <v>408929.56141915638</v>
      </c>
      <c r="I96" s="7">
        <v>441428.60915066593</v>
      </c>
      <c r="J96" s="7">
        <v>473432.85802974831</v>
      </c>
      <c r="K96" s="7">
        <v>496460.58840602887</v>
      </c>
      <c r="L96" s="7">
        <v>528380.44781787589</v>
      </c>
      <c r="M96" s="7">
        <v>543766.20674611104</v>
      </c>
      <c r="N96" s="7">
        <v>556611.96156333492</v>
      </c>
      <c r="O96" s="7">
        <v>569690.73273646901</v>
      </c>
      <c r="P96" s="7">
        <v>583006.69651736948</v>
      </c>
      <c r="Q96" s="7">
        <v>596564.10798235808</v>
      </c>
      <c r="S96" s="6" t="s">
        <v>6</v>
      </c>
      <c r="T96" s="13">
        <v>54.951736470136858</v>
      </c>
      <c r="U96" s="13">
        <v>62.061975896608999</v>
      </c>
      <c r="V96" s="13">
        <v>70.534533039240117</v>
      </c>
      <c r="W96" s="13">
        <v>75.468351908819614</v>
      </c>
      <c r="X96" s="13">
        <v>80.264762963692291</v>
      </c>
      <c r="Y96" s="13">
        <v>85.036521599225097</v>
      </c>
      <c r="Z96" s="13">
        <v>89.542267551378075</v>
      </c>
      <c r="AA96" s="13">
        <v>94.014498833505712</v>
      </c>
      <c r="AB96" s="13">
        <v>96.862744184370285</v>
      </c>
      <c r="AC96" s="13">
        <v>101.28114600156394</v>
      </c>
      <c r="AD96" s="13">
        <v>103.00100899517038</v>
      </c>
      <c r="AE96" s="13">
        <v>104.18889373926766</v>
      </c>
      <c r="AF96" s="13">
        <v>105.37555246126729</v>
      </c>
      <c r="AG96" s="13">
        <v>106.56098433306853</v>
      </c>
      <c r="AH96" s="13">
        <v>107.74518853676011</v>
      </c>
    </row>
    <row r="97" spans="2:34" x14ac:dyDescent="0.2">
      <c r="B97" s="4" t="s">
        <v>9</v>
      </c>
      <c r="C97" s="7">
        <v>35374.993079300002</v>
      </c>
      <c r="D97" s="7">
        <v>48240.210204249248</v>
      </c>
      <c r="E97" s="7">
        <v>48416.440134270379</v>
      </c>
      <c r="F97" s="7">
        <v>53730.804573505477</v>
      </c>
      <c r="G97" s="7">
        <v>59534.208221221998</v>
      </c>
      <c r="H97" s="7">
        <v>65879.989890873956</v>
      </c>
      <c r="I97" s="7">
        <v>72828.065502674886</v>
      </c>
      <c r="J97" s="7">
        <v>80445.801733148561</v>
      </c>
      <c r="K97" s="7">
        <v>88809.011804653332</v>
      </c>
      <c r="L97" s="7">
        <v>98003.091179859941</v>
      </c>
      <c r="M97" s="7">
        <v>108124.31359481528</v>
      </c>
      <c r="N97" s="7">
        <v>119281.31094458938</v>
      </c>
      <c r="O97" s="7">
        <v>131596.76409250183</v>
      </c>
      <c r="P97" s="7">
        <v>145209.33578289783</v>
      </c>
      <c r="Q97" s="7">
        <v>160275.88158584628</v>
      </c>
      <c r="S97" s="4" t="s">
        <v>9</v>
      </c>
      <c r="T97" s="13">
        <v>17.962994993871</v>
      </c>
      <c r="U97" s="13">
        <v>20.546834934338623</v>
      </c>
      <c r="V97" s="13">
        <v>22.278993520466027</v>
      </c>
      <c r="W97" s="13">
        <v>23.860891003809428</v>
      </c>
      <c r="X97" s="13">
        <v>25.506579229800661</v>
      </c>
      <c r="Y97" s="13">
        <v>27.222128311973588</v>
      </c>
      <c r="Z97" s="13">
        <v>29.01414460038389</v>
      </c>
      <c r="AA97" s="13">
        <v>30.889817933464215</v>
      </c>
      <c r="AB97" s="13">
        <v>32.856973227129409</v>
      </c>
      <c r="AC97" s="13">
        <v>34.924126821736252</v>
      </c>
      <c r="AD97" s="13">
        <v>37.100548049675304</v>
      </c>
      <c r="AE97" s="13">
        <v>39.396326532772392</v>
      </c>
      <c r="AF97" s="13">
        <v>41.822445769725284</v>
      </c>
      <c r="AG97" s="13">
        <v>44.390863629953124</v>
      </c>
      <c r="AH97" s="13">
        <v>47.114600432000493</v>
      </c>
    </row>
    <row r="98" spans="2:34" ht="19" x14ac:dyDescent="0.35">
      <c r="B98" s="4" t="s">
        <v>20</v>
      </c>
      <c r="C98" s="5">
        <v>484160.4290125001</v>
      </c>
      <c r="D98" s="5">
        <v>480677.53608250001</v>
      </c>
      <c r="E98" s="5">
        <v>469732.74829242437</v>
      </c>
      <c r="F98" s="5">
        <v>471852.22113857587</v>
      </c>
      <c r="G98" s="5">
        <v>474197.2863109723</v>
      </c>
      <c r="H98" s="5">
        <v>476769.5455832908</v>
      </c>
      <c r="I98" s="5">
        <v>479570.70604582957</v>
      </c>
      <c r="J98" s="5">
        <v>482602.58104781143</v>
      </c>
      <c r="K98" s="5">
        <v>485867.09118784557</v>
      </c>
      <c r="L98" s="5">
        <v>489366.26535304566</v>
      </c>
      <c r="M98" s="5">
        <v>493102.24180732237</v>
      </c>
      <c r="N98" s="5">
        <v>497077.2693293941</v>
      </c>
      <c r="O98" s="5">
        <v>501293.70840107545</v>
      </c>
      <c r="P98" s="5">
        <v>505754.03244643286</v>
      </c>
      <c r="Q98" s="5">
        <v>510460.82912241417</v>
      </c>
      <c r="S98" s="4" t="s">
        <v>20</v>
      </c>
      <c r="T98" s="12">
        <v>9.8873628483425797</v>
      </c>
      <c r="U98" s="12">
        <v>9.9581629072171562</v>
      </c>
      <c r="V98" s="12">
        <v>9.87317106663399</v>
      </c>
      <c r="W98" s="12">
        <v>9.8517529480923738</v>
      </c>
      <c r="X98" s="12">
        <v>9.8314162662850446</v>
      </c>
      <c r="Y98" s="12">
        <v>9.812169607582133</v>
      </c>
      <c r="Z98" s="12">
        <v>9.7940195901799125</v>
      </c>
      <c r="AA98" s="12">
        <v>9.776970903394453</v>
      </c>
      <c r="AB98" s="12">
        <v>9.7610263540751063</v>
      </c>
      <c r="AC98" s="12">
        <v>9.7461869195414934</v>
      </c>
      <c r="AD98" s="12">
        <v>9.7324518064240682</v>
      </c>
      <c r="AE98" s="12">
        <v>9.7198185147726264</v>
      </c>
      <c r="AF98" s="12">
        <v>9.7082829067889094</v>
      </c>
      <c r="AG98" s="12">
        <v>9.6978392795384742</v>
      </c>
      <c r="AH98" s="12">
        <v>9.6884804410026266</v>
      </c>
    </row>
    <row r="99" spans="2:34" x14ac:dyDescent="0.2">
      <c r="B99" s="6" t="s">
        <v>7</v>
      </c>
      <c r="C99" s="7">
        <v>218432.64151250006</v>
      </c>
      <c r="D99" s="7">
        <v>222474.4205825</v>
      </c>
      <c r="E99" s="7">
        <v>205441.56982242432</v>
      </c>
      <c r="F99" s="7">
        <v>201332.73842597584</v>
      </c>
      <c r="G99" s="7">
        <v>197306.0836574563</v>
      </c>
      <c r="H99" s="7">
        <v>193359.96198430721</v>
      </c>
      <c r="I99" s="7">
        <v>189492.76274462102</v>
      </c>
      <c r="J99" s="7">
        <v>185702.90748972859</v>
      </c>
      <c r="K99" s="7">
        <v>181988.84933993404</v>
      </c>
      <c r="L99" s="7">
        <v>178349.07235313533</v>
      </c>
      <c r="M99" s="7">
        <v>174782.09090607267</v>
      </c>
      <c r="N99" s="7">
        <v>171286.44908795119</v>
      </c>
      <c r="O99" s="7">
        <v>167860.72010619214</v>
      </c>
      <c r="P99" s="7">
        <v>164503.50570406829</v>
      </c>
      <c r="Q99" s="7">
        <v>161213.43558998691</v>
      </c>
      <c r="S99" s="6" t="s">
        <v>7</v>
      </c>
      <c r="T99" s="13">
        <v>12.98833611885763</v>
      </c>
      <c r="U99" s="13">
        <v>12.980065029288726</v>
      </c>
      <c r="V99" s="13">
        <v>12.982840511127268</v>
      </c>
      <c r="W99" s="13">
        <v>12.982840511127268</v>
      </c>
      <c r="X99" s="13">
        <v>12.982840511127266</v>
      </c>
      <c r="Y99" s="13">
        <v>12.982840511127268</v>
      </c>
      <c r="Z99" s="13">
        <v>12.982840511127268</v>
      </c>
      <c r="AA99" s="13">
        <v>12.982840511127266</v>
      </c>
      <c r="AB99" s="13">
        <v>12.982840511127268</v>
      </c>
      <c r="AC99" s="13">
        <v>12.982840511127264</v>
      </c>
      <c r="AD99" s="13">
        <v>12.982840511127272</v>
      </c>
      <c r="AE99" s="13">
        <v>12.982840511127266</v>
      </c>
      <c r="AF99" s="13">
        <v>12.982840511127266</v>
      </c>
      <c r="AG99" s="13">
        <v>12.982840511127264</v>
      </c>
      <c r="AH99" s="13">
        <v>12.982840511127268</v>
      </c>
    </row>
    <row r="100" spans="2:34" x14ac:dyDescent="0.2">
      <c r="B100" s="6" t="s">
        <v>8</v>
      </c>
      <c r="C100" s="7">
        <v>265727.78750000003</v>
      </c>
      <c r="D100" s="7">
        <v>258203.11550000004</v>
      </c>
      <c r="E100" s="7">
        <v>264291.17847000004</v>
      </c>
      <c r="F100" s="7">
        <v>270519.48271260003</v>
      </c>
      <c r="G100" s="7">
        <v>276891.20265351603</v>
      </c>
      <c r="H100" s="7">
        <v>283409.58359898359</v>
      </c>
      <c r="I100" s="7">
        <v>290077.94330120855</v>
      </c>
      <c r="J100" s="7">
        <v>296899.67355808284</v>
      </c>
      <c r="K100" s="7">
        <v>303878.24184791156</v>
      </c>
      <c r="L100" s="7">
        <v>311017.19299991033</v>
      </c>
      <c r="M100" s="7">
        <v>318320.15090124973</v>
      </c>
      <c r="N100" s="7">
        <v>325790.82024144288</v>
      </c>
      <c r="O100" s="7">
        <v>333432.98829488328</v>
      </c>
      <c r="P100" s="7">
        <v>341250.52674236457</v>
      </c>
      <c r="Q100" s="7">
        <v>349247.39353242726</v>
      </c>
      <c r="S100" s="6" t="s">
        <v>8</v>
      </c>
      <c r="T100" s="13">
        <v>8.2652500000000018</v>
      </c>
      <c r="U100" s="13">
        <v>8.2943500000000014</v>
      </c>
      <c r="V100" s="13">
        <v>8.3234500000000011</v>
      </c>
      <c r="W100" s="13">
        <v>8.3525500000000008</v>
      </c>
      <c r="X100" s="13">
        <v>8.3816500000000023</v>
      </c>
      <c r="Y100" s="13">
        <v>8.4107500000000002</v>
      </c>
      <c r="Z100" s="13">
        <v>8.4398500000000034</v>
      </c>
      <c r="AA100" s="13">
        <v>8.4689500000000013</v>
      </c>
      <c r="AB100" s="13">
        <v>8.4980499999999992</v>
      </c>
      <c r="AC100" s="13">
        <v>8.5271500000000024</v>
      </c>
      <c r="AD100" s="13">
        <v>8.5562499999999986</v>
      </c>
      <c r="AE100" s="13">
        <v>8.58535</v>
      </c>
      <c r="AF100" s="13">
        <v>8.6144500000000033</v>
      </c>
      <c r="AG100" s="13">
        <v>8.6435500000000012</v>
      </c>
      <c r="AH100" s="13">
        <v>8.6726500000000009</v>
      </c>
    </row>
    <row r="101" spans="2:34" ht="19" x14ac:dyDescent="0.35">
      <c r="B101" s="1" t="s">
        <v>10</v>
      </c>
      <c r="C101" s="10">
        <v>2805030.4425929682</v>
      </c>
      <c r="D101" s="10">
        <v>2973455.322384391</v>
      </c>
      <c r="E101" s="10">
        <v>2890936.9970101393</v>
      </c>
      <c r="F101" s="10">
        <v>3082897.6660471205</v>
      </c>
      <c r="G101" s="10">
        <v>3221823.3084377986</v>
      </c>
      <c r="H101" s="10">
        <v>3422002.8522959962</v>
      </c>
      <c r="I101" s="10">
        <v>3625712.8096206053</v>
      </c>
      <c r="J101" s="10">
        <v>3836696.6049881345</v>
      </c>
      <c r="K101" s="10">
        <v>4048845.1248265575</v>
      </c>
      <c r="L101" s="10">
        <v>4355569.5655344967</v>
      </c>
      <c r="M101" s="10">
        <v>4614052.384381962</v>
      </c>
      <c r="N101" s="10">
        <v>4886191.1615861449</v>
      </c>
      <c r="O101" s="10">
        <v>5177172.2024577809</v>
      </c>
      <c r="P101" s="10">
        <v>5490098.8638659092</v>
      </c>
      <c r="Q101" s="10">
        <v>5797772.5811358551</v>
      </c>
      <c r="S101" s="1" t="s">
        <v>10</v>
      </c>
      <c r="T101" s="19">
        <v>35.488033831722483</v>
      </c>
      <c r="U101" s="19">
        <v>37.339040936985761</v>
      </c>
      <c r="V101" s="19">
        <v>37.369241705413451</v>
      </c>
      <c r="W101" s="19">
        <v>39.195465885486541</v>
      </c>
      <c r="X101" s="19">
        <v>40.603611186532945</v>
      </c>
      <c r="Y101" s="19">
        <v>42.458531909929569</v>
      </c>
      <c r="Z101" s="19">
        <v>44.315691102313984</v>
      </c>
      <c r="AA101" s="19">
        <v>46.192106226254147</v>
      </c>
      <c r="AB101" s="19">
        <v>48.01322239424892</v>
      </c>
      <c r="AC101" s="19">
        <v>50.437754399070172</v>
      </c>
      <c r="AD101" s="19">
        <v>52.411937250476321</v>
      </c>
      <c r="AE101" s="19">
        <v>54.420922154192802</v>
      </c>
      <c r="AF101" s="19">
        <v>56.51199054037825</v>
      </c>
      <c r="AG101" s="19">
        <v>58.705211406693799</v>
      </c>
      <c r="AH101" s="19">
        <v>60.7001354166173</v>
      </c>
    </row>
    <row r="103" spans="2:34" x14ac:dyDescent="0.2">
      <c r="B103" s="253" t="s">
        <v>191</v>
      </c>
      <c r="C103" s="253"/>
      <c r="S103" s="253" t="s">
        <v>197</v>
      </c>
      <c r="T103" s="253"/>
      <c r="U103" s="253"/>
    </row>
    <row r="104" spans="2:34" ht="19" x14ac:dyDescent="0.35">
      <c r="B104" s="4" t="s">
        <v>17</v>
      </c>
      <c r="C104" s="5">
        <v>311112.59797321027</v>
      </c>
      <c r="D104" s="5">
        <v>348426.77880055562</v>
      </c>
      <c r="E104" s="5">
        <v>360128.21970910963</v>
      </c>
      <c r="F104" s="5">
        <v>423408.03446540539</v>
      </c>
      <c r="G104" s="5">
        <v>477511.50970744574</v>
      </c>
      <c r="H104" s="5">
        <v>547561.37043591612</v>
      </c>
      <c r="I104" s="5">
        <v>620082.44865484897</v>
      </c>
      <c r="J104" s="5">
        <v>699371.31055524654</v>
      </c>
      <c r="K104" s="5">
        <v>786467.84681434871</v>
      </c>
      <c r="L104" s="5">
        <v>902863.23897202138</v>
      </c>
      <c r="M104" s="5">
        <v>1030329.7967111263</v>
      </c>
      <c r="N104" s="5">
        <v>1178130.6972336122</v>
      </c>
      <c r="O104" s="5">
        <v>1351480.0367559278</v>
      </c>
      <c r="P104" s="5">
        <v>1557058.6551786175</v>
      </c>
      <c r="Q104" s="5">
        <v>1801403.1526938269</v>
      </c>
      <c r="S104" s="4" t="s">
        <v>17</v>
      </c>
      <c r="T104" s="12">
        <v>12.739708442968887</v>
      </c>
      <c r="U104" s="12">
        <v>14.045672290169819</v>
      </c>
      <c r="V104" s="12">
        <v>15.543230217517802</v>
      </c>
      <c r="W104" s="12">
        <v>17.818860306674921</v>
      </c>
      <c r="X104" s="12">
        <v>20.144145487064868</v>
      </c>
      <c r="Y104" s="12">
        <v>22.512881699038115</v>
      </c>
      <c r="Z104" s="12">
        <v>24.848849863810301</v>
      </c>
      <c r="AA104" s="12">
        <v>27.318245284049986</v>
      </c>
      <c r="AB104" s="12">
        <v>29.946683084174818</v>
      </c>
      <c r="AC104" s="12">
        <v>32.647390999577738</v>
      </c>
      <c r="AD104" s="12">
        <v>35.898024154045572</v>
      </c>
      <c r="AE104" s="12">
        <v>39.545752858998924</v>
      </c>
      <c r="AF104" s="12">
        <v>43.696816139767463</v>
      </c>
      <c r="AG104" s="12">
        <v>48.48100308051751</v>
      </c>
      <c r="AH104" s="12">
        <v>53.995748949576409</v>
      </c>
    </row>
    <row r="105" spans="2:34" x14ac:dyDescent="0.2">
      <c r="B105" s="21" t="s">
        <v>1</v>
      </c>
      <c r="C105" s="7">
        <v>298624.30975058756</v>
      </c>
      <c r="D105" s="7">
        <v>321986.6262678334</v>
      </c>
      <c r="E105" s="7">
        <v>313675.16344085359</v>
      </c>
      <c r="F105" s="7">
        <v>358397.94797058316</v>
      </c>
      <c r="G105" s="7">
        <v>393182.34071415052</v>
      </c>
      <c r="H105" s="7">
        <v>438956.31405801966</v>
      </c>
      <c r="I105" s="7">
        <v>481454.65835055144</v>
      </c>
      <c r="J105" s="7">
        <v>523326.62849843752</v>
      </c>
      <c r="K105" s="7">
        <v>563876.4546571098</v>
      </c>
      <c r="L105" s="7">
        <v>620174.17763900675</v>
      </c>
      <c r="M105" s="7">
        <v>663343.96175292018</v>
      </c>
      <c r="N105" s="7">
        <v>701989.90184823575</v>
      </c>
      <c r="O105" s="7">
        <v>733799.53025768581</v>
      </c>
      <c r="P105" s="7">
        <v>755768.55076150456</v>
      </c>
      <c r="Q105" s="7">
        <v>764009.2444103841</v>
      </c>
      <c r="S105" s="21" t="s">
        <v>1</v>
      </c>
      <c r="T105" s="13">
        <v>12.403556687888102</v>
      </c>
      <c r="U105" s="13">
        <v>13.297155292769823</v>
      </c>
      <c r="V105" s="13">
        <v>14.171350544967201</v>
      </c>
      <c r="W105" s="13">
        <v>15.988280486302713</v>
      </c>
      <c r="X105" s="13">
        <v>17.799006095172668</v>
      </c>
      <c r="Y105" s="13">
        <v>19.609731704042616</v>
      </c>
      <c r="Z105" s="13">
        <v>21.275864191900446</v>
      </c>
      <c r="AA105" s="13">
        <v>22.941996679758276</v>
      </c>
      <c r="AB105" s="13">
        <v>24.608129167616106</v>
      </c>
      <c r="AC105" s="13">
        <v>26.274261655473943</v>
      </c>
      <c r="AD105" s="13">
        <v>27.940394143331762</v>
      </c>
      <c r="AE105" s="13">
        <v>29.606526631189595</v>
      </c>
      <c r="AF105" s="13">
        <v>31.272659119047425</v>
      </c>
      <c r="AG105" s="13">
        <v>32.938791606905255</v>
      </c>
      <c r="AH105" s="13">
        <v>34.604924094763085</v>
      </c>
    </row>
    <row r="106" spans="2:34" x14ac:dyDescent="0.2">
      <c r="B106" s="21" t="s">
        <v>2</v>
      </c>
      <c r="C106" s="7">
        <v>11430.477125445095</v>
      </c>
      <c r="D106" s="7">
        <v>24611.643715535418</v>
      </c>
      <c r="E106" s="7">
        <v>41639.494248858427</v>
      </c>
      <c r="F106" s="7">
        <v>58449.66095886095</v>
      </c>
      <c r="G106" s="7">
        <v>75585.989159952151</v>
      </c>
      <c r="H106" s="7">
        <v>97309.067420287509</v>
      </c>
      <c r="I106" s="7">
        <v>124107.5957660502</v>
      </c>
      <c r="J106" s="7">
        <v>157462.44446649414</v>
      </c>
      <c r="K106" s="7">
        <v>198903.09622158637</v>
      </c>
      <c r="L106" s="7">
        <v>252566.45140562407</v>
      </c>
      <c r="M106" s="7">
        <v>330666.13134918333</v>
      </c>
      <c r="N106" s="7">
        <v>432442.59274745814</v>
      </c>
      <c r="O106" s="7">
        <v>565207.47427752137</v>
      </c>
      <c r="P106" s="7">
        <v>738392.98373847874</v>
      </c>
      <c r="Q106" s="7">
        <v>962126.12370246218</v>
      </c>
      <c r="S106" s="21" t="s">
        <v>2</v>
      </c>
      <c r="T106" s="13">
        <v>43.461890210817856</v>
      </c>
      <c r="U106" s="13">
        <v>51.488794383965306</v>
      </c>
      <c r="V106" s="13">
        <v>54.077265258257704</v>
      </c>
      <c r="W106" s="13">
        <v>58.391269689171779</v>
      </c>
      <c r="X106" s="13">
        <v>62.925398901059062</v>
      </c>
      <c r="Y106" s="13">
        <v>67.508233031057486</v>
      </c>
      <c r="Z106" s="13">
        <v>71.749775552023323</v>
      </c>
      <c r="AA106" s="13">
        <v>75.86087433117828</v>
      </c>
      <c r="AB106" s="13">
        <v>79.85484879669022</v>
      </c>
      <c r="AC106" s="13">
        <v>83.80115300142343</v>
      </c>
      <c r="AD106" s="13">
        <v>87.771591939258954</v>
      </c>
      <c r="AE106" s="13">
        <v>91.829623295131</v>
      </c>
      <c r="AF106" s="13">
        <v>96.01788815380894</v>
      </c>
      <c r="AG106" s="13">
        <v>100.35102586094955</v>
      </c>
      <c r="AH106" s="13">
        <v>104.6059193646776</v>
      </c>
    </row>
    <row r="107" spans="2:34" x14ac:dyDescent="0.2">
      <c r="B107" s="21" t="s">
        <v>3</v>
      </c>
      <c r="C107" s="7">
        <v>1057.8110971775939</v>
      </c>
      <c r="D107" s="7">
        <v>1828.5088171868215</v>
      </c>
      <c r="E107" s="7">
        <v>4813.5620193976474</v>
      </c>
      <c r="F107" s="7">
        <v>6560.4255359613126</v>
      </c>
      <c r="G107" s="7">
        <v>8743.1798333431016</v>
      </c>
      <c r="H107" s="7">
        <v>11295.988957608926</v>
      </c>
      <c r="I107" s="7">
        <v>14520.194538247359</v>
      </c>
      <c r="J107" s="7">
        <v>18582.23759031493</v>
      </c>
      <c r="K107" s="7">
        <v>23688.295935652593</v>
      </c>
      <c r="L107" s="7">
        <v>30122.609927390586</v>
      </c>
      <c r="M107" s="7">
        <v>36319.703609022792</v>
      </c>
      <c r="N107" s="7">
        <v>43698.202637918199</v>
      </c>
      <c r="O107" s="7">
        <v>52473.032220720735</v>
      </c>
      <c r="P107" s="7">
        <v>62897.120678634106</v>
      </c>
      <c r="Q107" s="7">
        <v>75267.784580980748</v>
      </c>
      <c r="S107" s="21" t="s">
        <v>3</v>
      </c>
      <c r="T107" s="13">
        <v>12.900135331434074</v>
      </c>
      <c r="U107" s="13">
        <v>16.039551027954573</v>
      </c>
      <c r="V107" s="13">
        <v>18.164384978859047</v>
      </c>
      <c r="W107" s="13">
        <v>19.043325213240383</v>
      </c>
      <c r="X107" s="13">
        <v>21.149443234985732</v>
      </c>
      <c r="Y107" s="13">
        <v>22.770498624433412</v>
      </c>
      <c r="Z107" s="13">
        <v>24.391554013881091</v>
      </c>
      <c r="AA107" s="13">
        <v>26.012609403328778</v>
      </c>
      <c r="AB107" s="13">
        <v>27.633664792776461</v>
      </c>
      <c r="AC107" s="13">
        <v>29.041006674794538</v>
      </c>
      <c r="AD107" s="13">
        <v>30.448348556812611</v>
      </c>
      <c r="AE107" s="13">
        <v>31.855690438830692</v>
      </c>
      <c r="AF107" s="13">
        <v>33.263032320848787</v>
      </c>
      <c r="AG107" s="13">
        <v>34.67037420286686</v>
      </c>
      <c r="AH107" s="13">
        <v>36.077716084884948</v>
      </c>
    </row>
    <row r="108" spans="2:34" ht="19" x14ac:dyDescent="0.35">
      <c r="B108" s="4" t="s">
        <v>18</v>
      </c>
      <c r="C108" s="5">
        <v>14713.202068179027</v>
      </c>
      <c r="D108" s="5">
        <v>14148.735953203897</v>
      </c>
      <c r="E108" s="5">
        <v>15284.701801448326</v>
      </c>
      <c r="F108" s="5">
        <v>21501.386843585784</v>
      </c>
      <c r="G108" s="5">
        <v>28650.634232290977</v>
      </c>
      <c r="H108" s="5">
        <v>36178.630481418353</v>
      </c>
      <c r="I108" s="5">
        <v>44076.415271717146</v>
      </c>
      <c r="J108" s="5">
        <v>52562.180278083222</v>
      </c>
      <c r="K108" s="5">
        <v>61674.569690887045</v>
      </c>
      <c r="L108" s="5">
        <v>75148.901764019975</v>
      </c>
      <c r="M108" s="5">
        <v>91087.638549372656</v>
      </c>
      <c r="N108" s="5">
        <v>108120.26833399621</v>
      </c>
      <c r="O108" s="5">
        <v>126420.82812255199</v>
      </c>
      <c r="P108" s="5">
        <v>146200.42272167013</v>
      </c>
      <c r="Q108" s="5">
        <v>167716.71162889997</v>
      </c>
      <c r="S108" s="4" t="s">
        <v>18</v>
      </c>
      <c r="T108" s="12">
        <v>3.9938560847661519</v>
      </c>
      <c r="U108" s="12">
        <v>3.3609580353917692</v>
      </c>
      <c r="V108" s="12">
        <v>3.4408938802780424</v>
      </c>
      <c r="W108" s="12">
        <v>4.5308386059415664</v>
      </c>
      <c r="X108" s="12">
        <v>5.6437342667111299</v>
      </c>
      <c r="Y108" s="12">
        <v>6.8721706624925192</v>
      </c>
      <c r="Z108" s="12">
        <v>8.1840823457695002</v>
      </c>
      <c r="AA108" s="12">
        <v>9.5685066300649204</v>
      </c>
      <c r="AB108" s="12">
        <v>11.040295967963328</v>
      </c>
      <c r="AC108" s="12">
        <v>13.223145587579014</v>
      </c>
      <c r="AD108" s="12">
        <v>15.833979150359431</v>
      </c>
      <c r="AE108" s="12">
        <v>18.560607301210364</v>
      </c>
      <c r="AF108" s="12">
        <v>21.423176239410196</v>
      </c>
      <c r="AG108" s="12">
        <v>24.446009825290915</v>
      </c>
      <c r="AH108" s="12">
        <v>27.658621600730296</v>
      </c>
    </row>
    <row r="109" spans="2:34" ht="19" x14ac:dyDescent="0.35">
      <c r="B109" s="21" t="s">
        <v>14</v>
      </c>
      <c r="C109" s="5">
        <v>13388.317407429027</v>
      </c>
      <c r="D109" s="5">
        <v>11190.174746203897</v>
      </c>
      <c r="E109" s="5">
        <v>10538.502204698327</v>
      </c>
      <c r="F109" s="5">
        <v>11889.612004150784</v>
      </c>
      <c r="G109" s="5">
        <v>13469.007000852229</v>
      </c>
      <c r="H109" s="5">
        <v>15319.938593063283</v>
      </c>
      <c r="I109" s="5">
        <v>17494.934861576046</v>
      </c>
      <c r="J109" s="5">
        <v>20057.278045311708</v>
      </c>
      <c r="K109" s="5">
        <v>23083.528772554353</v>
      </c>
      <c r="L109" s="5">
        <v>26666.988329935648</v>
      </c>
      <c r="M109" s="5">
        <v>30920.97020291716</v>
      </c>
      <c r="N109" s="5">
        <v>35983.397639134135</v>
      </c>
      <c r="O109" s="5">
        <v>42022.328668306342</v>
      </c>
      <c r="P109" s="5">
        <v>49242.763585888119</v>
      </c>
      <c r="Q109" s="5">
        <v>57896.129125768035</v>
      </c>
      <c r="S109" s="21" t="s">
        <v>14</v>
      </c>
      <c r="T109" s="12">
        <v>25.128223362291717</v>
      </c>
      <c r="U109" s="12">
        <v>22.929934154216042</v>
      </c>
      <c r="V109" s="12">
        <v>22.736005239729213</v>
      </c>
      <c r="W109" s="12">
        <v>25.869534102882696</v>
      </c>
      <c r="X109" s="12">
        <v>29.476145979726766</v>
      </c>
      <c r="Y109" s="12">
        <v>33.622679582619021</v>
      </c>
      <c r="Z109" s="12">
        <v>38.383593528574544</v>
      </c>
      <c r="AA109" s="12">
        <v>43.840565775918748</v>
      </c>
      <c r="AB109" s="12">
        <v>50.082290703115461</v>
      </c>
      <c r="AC109" s="12">
        <v>57.204919127383043</v>
      </c>
      <c r="AD109" s="12">
        <v>65.311689206625502</v>
      </c>
      <c r="AE109" s="12">
        <v>74.512129626302766</v>
      </c>
      <c r="AF109" s="12">
        <v>84.921900569495577</v>
      </c>
      <c r="AG109" s="12">
        <v>96.661524209934754</v>
      </c>
      <c r="AH109" s="12">
        <v>109.85815988707579</v>
      </c>
    </row>
    <row r="110" spans="2:34" x14ac:dyDescent="0.2">
      <c r="B110" s="9" t="s">
        <v>4</v>
      </c>
      <c r="C110" s="7">
        <v>1237.8255288191999</v>
      </c>
      <c r="D110" s="7">
        <v>1213.5448747999999</v>
      </c>
      <c r="E110" s="7">
        <v>1209.1802685</v>
      </c>
      <c r="F110" s="7">
        <v>1201.68611586</v>
      </c>
      <c r="G110" s="7">
        <v>1194.4058445216001</v>
      </c>
      <c r="H110" s="7">
        <v>1187.3387996184958</v>
      </c>
      <c r="I110" s="7">
        <v>1180.4807701398645</v>
      </c>
      <c r="J110" s="7">
        <v>1173.8233180012767</v>
      </c>
      <c r="K110" s="7">
        <v>1167.361966196911</v>
      </c>
      <c r="L110" s="7">
        <v>1161.1046342660964</v>
      </c>
      <c r="M110" s="7">
        <v>1155.0400142334477</v>
      </c>
      <c r="N110" s="7">
        <v>1149.1677835270366</v>
      </c>
      <c r="O110" s="7">
        <v>1143.4758819783472</v>
      </c>
      <c r="P110" s="7">
        <v>1137.97447989898</v>
      </c>
      <c r="Q110" s="7">
        <v>1132.6526615606019</v>
      </c>
      <c r="S110" s="9" t="s">
        <v>4</v>
      </c>
      <c r="T110" s="13">
        <v>3.1041245255868071</v>
      </c>
      <c r="U110" s="13">
        <v>3.1823506692260888</v>
      </c>
      <c r="V110" s="13">
        <v>3.2635915977069199</v>
      </c>
      <c r="W110" s="13">
        <v>3.3525072699222194</v>
      </c>
      <c r="X110" s="13">
        <v>3.4441662111231257</v>
      </c>
      <c r="Y110" s="13">
        <v>3.5386647501691204</v>
      </c>
      <c r="Z110" s="13">
        <v>3.636097192535682</v>
      </c>
      <c r="AA110" s="13">
        <v>3.7365653376666081</v>
      </c>
      <c r="AB110" s="13">
        <v>3.8401706855783666</v>
      </c>
      <c r="AC110" s="13">
        <v>3.9470263460359796</v>
      </c>
      <c r="AD110" s="13">
        <v>4.0572420640054219</v>
      </c>
      <c r="AE110" s="13">
        <v>4.1709354144812192</v>
      </c>
      <c r="AF110" s="13">
        <v>4.2882221671386143</v>
      </c>
      <c r="AG110" s="13">
        <v>4.4092327836481982</v>
      </c>
      <c r="AH110" s="13">
        <v>4.5340928295354912</v>
      </c>
    </row>
    <row r="111" spans="2:34" x14ac:dyDescent="0.2">
      <c r="B111" s="9" t="s">
        <v>5</v>
      </c>
      <c r="C111" s="7">
        <v>12150.491878609828</v>
      </c>
      <c r="D111" s="7">
        <v>9976.6298714038967</v>
      </c>
      <c r="E111" s="7">
        <v>9329.3219361983265</v>
      </c>
      <c r="F111" s="7">
        <v>10687.925888290783</v>
      </c>
      <c r="G111" s="7">
        <v>12274.601156330629</v>
      </c>
      <c r="H111" s="7">
        <v>14132.599793444788</v>
      </c>
      <c r="I111" s="7">
        <v>16314.454091436181</v>
      </c>
      <c r="J111" s="7">
        <v>18883.454727310433</v>
      </c>
      <c r="K111" s="7">
        <v>21916.166806357443</v>
      </c>
      <c r="L111" s="7">
        <v>25505.883695669552</v>
      </c>
      <c r="M111" s="7">
        <v>29765.930188683713</v>
      </c>
      <c r="N111" s="7">
        <v>34834.229855607096</v>
      </c>
      <c r="O111" s="7">
        <v>40878.852786327996</v>
      </c>
      <c r="P111" s="7">
        <v>48104.789105989141</v>
      </c>
      <c r="Q111" s="7">
        <v>56763.47646420743</v>
      </c>
      <c r="S111" s="9" t="s">
        <v>5</v>
      </c>
      <c r="T111" s="13">
        <v>90.653663890785992</v>
      </c>
      <c r="U111" s="13">
        <v>93.519215142518718</v>
      </c>
      <c r="V111" s="13">
        <v>100.30450420598136</v>
      </c>
      <c r="W111" s="13">
        <v>105.65889860403129</v>
      </c>
      <c r="X111" s="13">
        <v>111.43026786192755</v>
      </c>
      <c r="Y111" s="13">
        <v>117.66380645612179</v>
      </c>
      <c r="Z111" s="13">
        <v>124.40866040931691</v>
      </c>
      <c r="AA111" s="13">
        <v>131.72052683670782</v>
      </c>
      <c r="AB111" s="13">
        <v>139.66013577414333</v>
      </c>
      <c r="AC111" s="13">
        <v>148.29519457463371</v>
      </c>
      <c r="AD111" s="13">
        <v>157.69945689656592</v>
      </c>
      <c r="AE111" s="13">
        <v>167.95512991970713</v>
      </c>
      <c r="AF111" s="13">
        <v>179.15177836062756</v>
      </c>
      <c r="AG111" s="13">
        <v>191.38871955785706</v>
      </c>
      <c r="AH111" s="13">
        <v>204.77444611907444</v>
      </c>
    </row>
    <row r="112" spans="2:34" x14ac:dyDescent="0.2">
      <c r="B112" s="21" t="s">
        <v>6</v>
      </c>
      <c r="C112" s="7">
        <v>1324.88466075</v>
      </c>
      <c r="D112" s="7">
        <v>2958.5612069999997</v>
      </c>
      <c r="E112" s="7">
        <v>4746.1995967499997</v>
      </c>
      <c r="F112" s="7">
        <v>9611.7748394350001</v>
      </c>
      <c r="G112" s="7">
        <v>15181.62723143875</v>
      </c>
      <c r="H112" s="7">
        <v>20858.691888355068</v>
      </c>
      <c r="I112" s="7">
        <v>26581.480410141099</v>
      </c>
      <c r="J112" s="7">
        <v>32504.902232771514</v>
      </c>
      <c r="K112" s="7">
        <v>38591.040918332692</v>
      </c>
      <c r="L112" s="7">
        <v>48481.91343408433</v>
      </c>
      <c r="M112" s="7">
        <v>60166.668346455495</v>
      </c>
      <c r="N112" s="7">
        <v>72136.870694862082</v>
      </c>
      <c r="O112" s="7">
        <v>84398.499454245655</v>
      </c>
      <c r="P112" s="7">
        <v>96957.659135782014</v>
      </c>
      <c r="Q112" s="7">
        <v>109820.58250313194</v>
      </c>
      <c r="S112" s="21" t="s">
        <v>6</v>
      </c>
      <c r="T112" s="13">
        <v>0.4204436084469238</v>
      </c>
      <c r="U112" s="13">
        <v>0.79494523817904472</v>
      </c>
      <c r="V112" s="13">
        <v>1.1929449789835862</v>
      </c>
      <c r="W112" s="13">
        <v>2.2426160078598394</v>
      </c>
      <c r="X112" s="13">
        <v>3.2863563754383778</v>
      </c>
      <c r="Y112" s="13">
        <v>4.3375455595336074</v>
      </c>
      <c r="Z112" s="13">
        <v>5.3919614212956111</v>
      </c>
      <c r="AA112" s="13">
        <v>6.454837346448171</v>
      </c>
      <c r="AB112" s="13">
        <v>7.529367308455682</v>
      </c>
      <c r="AC112" s="13">
        <v>9.2931216006031718</v>
      </c>
      <c r="AD112" s="13">
        <v>11.396860398234038</v>
      </c>
      <c r="AE112" s="13">
        <v>13.502873230393329</v>
      </c>
      <c r="AF112" s="13">
        <v>15.611169351787805</v>
      </c>
      <c r="AG112" s="13">
        <v>17.721758013857134</v>
      </c>
      <c r="AH112" s="13">
        <v>19.834648462234824</v>
      </c>
    </row>
    <row r="113" spans="2:34" x14ac:dyDescent="0.2">
      <c r="B113" s="4" t="s">
        <v>9</v>
      </c>
      <c r="C113" s="7">
        <v>26604.364115774995</v>
      </c>
      <c r="D113" s="7">
        <v>33108.340808884903</v>
      </c>
      <c r="E113" s="7">
        <v>36649.949294576552</v>
      </c>
      <c r="F113" s="7">
        <v>43169.43169492454</v>
      </c>
      <c r="G113" s="7">
        <v>50341.041961196286</v>
      </c>
      <c r="H113" s="7">
        <v>58237.245295425499</v>
      </c>
      <c r="I113" s="7">
        <v>66939.527627995878</v>
      </c>
      <c r="J113" s="7">
        <v>76539.586431327785</v>
      </c>
      <c r="K113" s="7">
        <v>87140.683236181794</v>
      </c>
      <c r="L113" s="7">
        <v>98859.180186479527</v>
      </c>
      <c r="M113" s="7">
        <v>111826.28609652628</v>
      </c>
      <c r="N113" s="7">
        <v>126190.04104635367</v>
      </c>
      <c r="O113" s="7">
        <v>142117.57263041072</v>
      </c>
      <c r="P113" s="7">
        <v>159797.66163515666</v>
      </c>
      <c r="Q113" s="7">
        <v>179443.66024606023</v>
      </c>
      <c r="S113" s="4" t="s">
        <v>9</v>
      </c>
      <c r="T113" s="13">
        <v>13.50937534759354</v>
      </c>
      <c r="U113" s="13">
        <v>14.101754753341925</v>
      </c>
      <c r="V113" s="13">
        <v>16.864601788046851</v>
      </c>
      <c r="W113" s="13">
        <v>19.170773870691509</v>
      </c>
      <c r="X113" s="13">
        <v>21.567898753648979</v>
      </c>
      <c r="Y113" s="13">
        <v>24.064086327183286</v>
      </c>
      <c r="Z113" s="13">
        <v>26.668196122945631</v>
      </c>
      <c r="AA113" s="13">
        <v>29.389897777501183</v>
      </c>
      <c r="AB113" s="13">
        <v>32.23973601218438</v>
      </c>
      <c r="AC113" s="13">
        <v>35.229200474800997</v>
      </c>
      <c r="AD113" s="13">
        <v>38.370800818104357</v>
      </c>
      <c r="AE113" s="13">
        <v>41.678147422067759</v>
      </c>
      <c r="AF113" s="13">
        <v>45.166038201991093</v>
      </c>
      <c r="AG113" s="13">
        <v>48.850551982671362</v>
      </c>
      <c r="AH113" s="13">
        <v>52.749148960509451</v>
      </c>
    </row>
    <row r="114" spans="2:34" ht="19" x14ac:dyDescent="0.35">
      <c r="B114" s="4" t="s">
        <v>20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S114" s="4" t="s">
        <v>20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</row>
    <row r="115" spans="2:34" x14ac:dyDescent="0.2">
      <c r="B115" s="21" t="s">
        <v>7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S115" s="21" t="s">
        <v>7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</row>
    <row r="116" spans="2:34" x14ac:dyDescent="0.2">
      <c r="B116" s="21" t="s">
        <v>8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S116" s="21" t="s">
        <v>8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</row>
    <row r="117" spans="2:34" ht="19" x14ac:dyDescent="0.35">
      <c r="B117" s="22" t="s">
        <v>10</v>
      </c>
      <c r="C117" s="10">
        <v>352430.16415716428</v>
      </c>
      <c r="D117" s="10">
        <v>395683.85556264437</v>
      </c>
      <c r="E117" s="10">
        <v>412062.87080513447</v>
      </c>
      <c r="F117" s="10">
        <v>488078.85300391569</v>
      </c>
      <c r="G117" s="10">
        <v>556503.18590093299</v>
      </c>
      <c r="H117" s="10">
        <v>641977.24621275999</v>
      </c>
      <c r="I117" s="10">
        <v>731098.39155456191</v>
      </c>
      <c r="J117" s="10">
        <v>828473.07726465748</v>
      </c>
      <c r="K117" s="10">
        <v>935283.09974141745</v>
      </c>
      <c r="L117" s="10">
        <v>1076871.3209225209</v>
      </c>
      <c r="M117" s="10">
        <v>1233243.7213570252</v>
      </c>
      <c r="N117" s="10">
        <v>1412441.0066139621</v>
      </c>
      <c r="O117" s="10">
        <v>1620018.4375088906</v>
      </c>
      <c r="P117" s="10">
        <v>1863056.7395354444</v>
      </c>
      <c r="Q117" s="10">
        <v>2148563.5245687868</v>
      </c>
      <c r="S117" s="22" t="s">
        <v>10</v>
      </c>
      <c r="T117" s="19">
        <v>4.4587942430198515</v>
      </c>
      <c r="U117" s="19">
        <v>4.9687834788485796</v>
      </c>
      <c r="V117" s="19">
        <v>5.3264657904579087</v>
      </c>
      <c r="W117" s="19">
        <v>6.2053561631422562</v>
      </c>
      <c r="X117" s="19">
        <v>7.0134320914528177</v>
      </c>
      <c r="Y117" s="19">
        <v>7.9653385956369949</v>
      </c>
      <c r="Z117" s="19">
        <v>8.9359340319402758</v>
      </c>
      <c r="AA117" s="19">
        <v>9.9744442499953863</v>
      </c>
      <c r="AB117" s="19">
        <v>11.091052901508755</v>
      </c>
      <c r="AC117" s="19">
        <v>12.470233889474589</v>
      </c>
      <c r="AD117" s="19">
        <v>14.008660317142496</v>
      </c>
      <c r="AE117" s="19">
        <v>15.731341555490015</v>
      </c>
      <c r="AF117" s="19">
        <v>17.683488791869554</v>
      </c>
      <c r="AG117" s="19">
        <v>19.921524633543505</v>
      </c>
      <c r="AH117" s="19">
        <v>22.494517518136146</v>
      </c>
    </row>
    <row r="119" spans="2:34" x14ac:dyDescent="0.2">
      <c r="B119" s="253" t="s">
        <v>192</v>
      </c>
      <c r="C119" s="253"/>
      <c r="S119" s="253" t="s">
        <v>198</v>
      </c>
      <c r="T119" s="253"/>
      <c r="U119" s="253"/>
    </row>
    <row r="120" spans="2:34" ht="19" x14ac:dyDescent="0.35">
      <c r="B120" s="4" t="s">
        <v>17</v>
      </c>
      <c r="C120" s="5">
        <v>205014.72122655131</v>
      </c>
      <c r="D120" s="5">
        <v>234164.89691946754</v>
      </c>
      <c r="E120" s="5">
        <v>240839.59133393221</v>
      </c>
      <c r="F120" s="5">
        <v>309403.43861583079</v>
      </c>
      <c r="G120" s="5">
        <v>370201.43852327566</v>
      </c>
      <c r="H120" s="5">
        <v>442681.80009400699</v>
      </c>
      <c r="I120" s="5">
        <v>518488.71565983264</v>
      </c>
      <c r="J120" s="5">
        <v>597371.47787666076</v>
      </c>
      <c r="K120" s="5">
        <v>679439.72748551611</v>
      </c>
      <c r="L120" s="5">
        <v>784136.88714418642</v>
      </c>
      <c r="M120" s="5">
        <v>883018.89009525382</v>
      </c>
      <c r="N120" s="5">
        <v>986527.29128556419</v>
      </c>
      <c r="O120" s="5">
        <v>1094448.4648795244</v>
      </c>
      <c r="P120" s="5">
        <v>1206427.7315134706</v>
      </c>
      <c r="Q120" s="5">
        <v>1318700.7163453454</v>
      </c>
      <c r="S120" s="4" t="s">
        <v>17</v>
      </c>
      <c r="T120" s="12">
        <v>8.3951205832163414</v>
      </c>
      <c r="U120" s="12">
        <v>9.439582730450546</v>
      </c>
      <c r="V120" s="12">
        <v>10.394701133446118</v>
      </c>
      <c r="W120" s="12">
        <v>13.02104873390355</v>
      </c>
      <c r="X120" s="12">
        <v>15.617197670695822</v>
      </c>
      <c r="Y120" s="12">
        <v>18.200778093421032</v>
      </c>
      <c r="Z120" s="12">
        <v>20.777637360096339</v>
      </c>
      <c r="AA120" s="12">
        <v>23.334014867401301</v>
      </c>
      <c r="AB120" s="12">
        <v>25.871326178462191</v>
      </c>
      <c r="AC120" s="12">
        <v>28.35426501685415</v>
      </c>
      <c r="AD120" s="12">
        <v>30.7655214343037</v>
      </c>
      <c r="AE120" s="12">
        <v>33.114292447725482</v>
      </c>
      <c r="AF120" s="12">
        <v>35.386326134041262</v>
      </c>
      <c r="AG120" s="12">
        <v>37.563662983021537</v>
      </c>
      <c r="AH120" s="12">
        <v>39.527094594527981</v>
      </c>
    </row>
    <row r="121" spans="2:34" x14ac:dyDescent="0.2">
      <c r="B121" s="21" t="s">
        <v>1</v>
      </c>
      <c r="C121" s="7">
        <v>200204.08970863643</v>
      </c>
      <c r="D121" s="7">
        <v>226270.79167245657</v>
      </c>
      <c r="E121" s="7">
        <v>223304.90472786588</v>
      </c>
      <c r="F121" s="7">
        <v>284453.91260630736</v>
      </c>
      <c r="G121" s="7">
        <v>337157.41455925431</v>
      </c>
      <c r="H121" s="7">
        <v>399252.25732954679</v>
      </c>
      <c r="I121" s="7">
        <v>461843.08665838186</v>
      </c>
      <c r="J121" s="7">
        <v>524248.61607986729</v>
      </c>
      <c r="K121" s="7">
        <v>585587.4300467507</v>
      </c>
      <c r="L121" s="7">
        <v>663948.92521526688</v>
      </c>
      <c r="M121" s="7">
        <v>728908.86703413108</v>
      </c>
      <c r="N121" s="7">
        <v>788977.10049639794</v>
      </c>
      <c r="O121" s="7">
        <v>841167.95299634768</v>
      </c>
      <c r="P121" s="7">
        <v>881570.25157326786</v>
      </c>
      <c r="Q121" s="7">
        <v>904448.71078519442</v>
      </c>
      <c r="S121" s="21" t="s">
        <v>1</v>
      </c>
      <c r="T121" s="13">
        <v>8.3156082568164766</v>
      </c>
      <c r="U121" s="13">
        <v>9.344356596301278</v>
      </c>
      <c r="V121" s="13">
        <v>10.088564388062535</v>
      </c>
      <c r="W121" s="13">
        <v>12.689606527962516</v>
      </c>
      <c r="X121" s="13">
        <v>15.262808766723557</v>
      </c>
      <c r="Y121" s="13">
        <v>17.836011005484607</v>
      </c>
      <c r="Z121" s="13">
        <v>20.409213244245656</v>
      </c>
      <c r="AA121" s="13">
        <v>22.982415483006701</v>
      </c>
      <c r="AB121" s="13">
        <v>25.555617721767742</v>
      </c>
      <c r="AC121" s="13">
        <v>28.128819960528791</v>
      </c>
      <c r="AD121" s="13">
        <v>30.702022199289843</v>
      </c>
      <c r="AE121" s="13">
        <v>33.275224438050891</v>
      </c>
      <c r="AF121" s="13">
        <v>35.848426676811933</v>
      </c>
      <c r="AG121" s="13">
        <v>38.421628915572981</v>
      </c>
      <c r="AH121" s="13">
        <v>40.965968950391648</v>
      </c>
    </row>
    <row r="122" spans="2:34" x14ac:dyDescent="0.2">
      <c r="B122" s="21" t="s">
        <v>2</v>
      </c>
      <c r="C122" s="7">
        <v>3522.1473431834347</v>
      </c>
      <c r="D122" s="7">
        <v>5974.7392737971877</v>
      </c>
      <c r="E122" s="7">
        <v>11587.66084724105</v>
      </c>
      <c r="F122" s="7">
        <v>16681.883284926345</v>
      </c>
      <c r="G122" s="7">
        <v>21907.372404167512</v>
      </c>
      <c r="H122" s="7">
        <v>28606.984544230658</v>
      </c>
      <c r="I122" s="7">
        <v>37108.26751908959</v>
      </c>
      <c r="J122" s="7">
        <v>47577.685228212729</v>
      </c>
      <c r="K122" s="7">
        <v>60677.666332073903</v>
      </c>
      <c r="L122" s="7">
        <v>77746.334401016677</v>
      </c>
      <c r="M122" s="7">
        <v>102656.82884583416</v>
      </c>
      <c r="N122" s="7">
        <v>135336.84558989725</v>
      </c>
      <c r="O122" s="7">
        <v>178236.70397013196</v>
      </c>
      <c r="P122" s="7">
        <v>234533.84279066138</v>
      </c>
      <c r="Q122" s="7">
        <v>305753.08729251463</v>
      </c>
      <c r="S122" s="21" t="s">
        <v>2</v>
      </c>
      <c r="T122" s="13">
        <v>13.392195221229789</v>
      </c>
      <c r="U122" s="13">
        <v>12.499454547692862</v>
      </c>
      <c r="V122" s="13">
        <v>15.048910191222143</v>
      </c>
      <c r="W122" s="13">
        <v>16.665218066859484</v>
      </c>
      <c r="X122" s="13">
        <v>18.237905764375217</v>
      </c>
      <c r="Y122" s="13">
        <v>19.846115373675392</v>
      </c>
      <c r="Z122" s="13">
        <v>21.45323861271228</v>
      </c>
      <c r="AA122" s="13">
        <v>22.921559564851094</v>
      </c>
      <c r="AB122" s="13">
        <v>24.360635718238381</v>
      </c>
      <c r="AC122" s="13">
        <v>25.796111986290317</v>
      </c>
      <c r="AD122" s="13">
        <v>27.249096405703469</v>
      </c>
      <c r="AE122" s="13">
        <v>28.73891646406198</v>
      </c>
      <c r="AF122" s="13">
        <v>30.278990787557451</v>
      </c>
      <c r="AG122" s="13">
        <v>31.874235321132641</v>
      </c>
      <c r="AH122" s="13">
        <v>33.242609265968696</v>
      </c>
    </row>
    <row r="123" spans="2:34" x14ac:dyDescent="0.2">
      <c r="B123" s="21" t="s">
        <v>3</v>
      </c>
      <c r="C123" s="7">
        <v>1288.4841747314463</v>
      </c>
      <c r="D123" s="7">
        <v>1919.3659732137721</v>
      </c>
      <c r="E123" s="7">
        <v>5947.0257588252725</v>
      </c>
      <c r="F123" s="7">
        <v>8267.6427245970717</v>
      </c>
      <c r="G123" s="7">
        <v>11136.65155985387</v>
      </c>
      <c r="H123" s="7">
        <v>14822.558220229505</v>
      </c>
      <c r="I123" s="7">
        <v>19537.36148236123</v>
      </c>
      <c r="J123" s="7">
        <v>25545.176568580777</v>
      </c>
      <c r="K123" s="7">
        <v>33174.631106691588</v>
      </c>
      <c r="L123" s="7">
        <v>42441.627527902834</v>
      </c>
      <c r="M123" s="7">
        <v>51453.194215288589</v>
      </c>
      <c r="N123" s="7">
        <v>62213.345199269032</v>
      </c>
      <c r="O123" s="7">
        <v>75043.8079130447</v>
      </c>
      <c r="P123" s="7">
        <v>90323.637149541304</v>
      </c>
      <c r="Q123" s="7">
        <v>108498.91826763643</v>
      </c>
      <c r="S123" s="21" t="s">
        <v>3</v>
      </c>
      <c r="T123" s="13">
        <v>15.713221643066417</v>
      </c>
      <c r="U123" s="13">
        <v>16.836543624682211</v>
      </c>
      <c r="V123" s="13">
        <v>22.4416066370765</v>
      </c>
      <c r="W123" s="13">
        <v>23.998962916101803</v>
      </c>
      <c r="X123" s="13">
        <v>26.939166811451067</v>
      </c>
      <c r="Y123" s="13">
        <v>29.879370706800323</v>
      </c>
      <c r="Z123" s="13">
        <v>32.819574602149572</v>
      </c>
      <c r="AA123" s="13">
        <v>35.759778497498829</v>
      </c>
      <c r="AB123" s="13">
        <v>38.699982392848078</v>
      </c>
      <c r="AC123" s="13">
        <v>40.917689114521593</v>
      </c>
      <c r="AD123" s="13">
        <v>43.135395836195087</v>
      </c>
      <c r="AE123" s="13">
        <v>45.353102557868596</v>
      </c>
      <c r="AF123" s="13">
        <v>47.570809279542104</v>
      </c>
      <c r="AG123" s="13">
        <v>49.788516001215612</v>
      </c>
      <c r="AH123" s="13">
        <v>52.00622272288912</v>
      </c>
    </row>
    <row r="124" spans="2:34" ht="19" x14ac:dyDescent="0.35">
      <c r="B124" s="4" t="s">
        <v>18</v>
      </c>
      <c r="C124" s="5">
        <v>7273.846261731429</v>
      </c>
      <c r="D124" s="5">
        <v>9932.8927630454873</v>
      </c>
      <c r="E124" s="5">
        <v>12931.65750833729</v>
      </c>
      <c r="F124" s="5">
        <v>25882.553419443844</v>
      </c>
      <c r="G124" s="5">
        <v>40771.416861884973</v>
      </c>
      <c r="H124" s="5">
        <v>56047.83289384059</v>
      </c>
      <c r="I124" s="5">
        <v>71523.722769809116</v>
      </c>
      <c r="J124" s="5">
        <v>87546.820449140185</v>
      </c>
      <c r="K124" s="5">
        <v>103999.38411153173</v>
      </c>
      <c r="L124" s="5">
        <v>128114.18377572406</v>
      </c>
      <c r="M124" s="5">
        <v>156773.98680013538</v>
      </c>
      <c r="N124" s="5">
        <v>186230.90553084199</v>
      </c>
      <c r="O124" s="5">
        <v>216524.23211606918</v>
      </c>
      <c r="P124" s="5">
        <v>247699.06858443818</v>
      </c>
      <c r="Q124" s="5">
        <v>279807.71569332032</v>
      </c>
      <c r="S124" s="4" t="s">
        <v>18</v>
      </c>
      <c r="T124" s="12">
        <v>1.9744644991248352</v>
      </c>
      <c r="U124" s="12">
        <v>2.3595065917590232</v>
      </c>
      <c r="V124" s="12">
        <v>2.9111762702542912</v>
      </c>
      <c r="W124" s="12">
        <v>5.4540515505465885</v>
      </c>
      <c r="X124" s="12">
        <v>8.0313420142875689</v>
      </c>
      <c r="Y124" s="12">
        <v>10.646347520179381</v>
      </c>
      <c r="Z124" s="12">
        <v>13.280481936100568</v>
      </c>
      <c r="AA124" s="12">
        <v>15.937168653903662</v>
      </c>
      <c r="AB124" s="12">
        <v>18.616813815352284</v>
      </c>
      <c r="AC124" s="12">
        <v>22.542877728538482</v>
      </c>
      <c r="AD124" s="12">
        <v>27.252392068178878</v>
      </c>
      <c r="AE124" s="12">
        <v>31.969572016127891</v>
      </c>
      <c r="AF124" s="12">
        <v>36.692029736024431</v>
      </c>
      <c r="AG124" s="12">
        <v>41.417485336949454</v>
      </c>
      <c r="AH124" s="12">
        <v>46.143855637059339</v>
      </c>
    </row>
    <row r="125" spans="2:34" ht="19" x14ac:dyDescent="0.35">
      <c r="B125" s="21" t="s">
        <v>14</v>
      </c>
      <c r="C125" s="5">
        <v>3379.9194469814288</v>
      </c>
      <c r="D125" s="5">
        <v>2984.5954000454872</v>
      </c>
      <c r="E125" s="5">
        <v>2858.4629570872908</v>
      </c>
      <c r="F125" s="5">
        <v>3071.0751317638478</v>
      </c>
      <c r="G125" s="5">
        <v>3320.0782659317288</v>
      </c>
      <c r="H125" s="5">
        <v>3612.1715639682534</v>
      </c>
      <c r="I125" s="5">
        <v>3955.4686555778653</v>
      </c>
      <c r="J125" s="5">
        <v>4359.6997285339075</v>
      </c>
      <c r="K125" s="5">
        <v>4836.6064049412653</v>
      </c>
      <c r="L125" s="5">
        <v>5400.4654182677668</v>
      </c>
      <c r="M125" s="5">
        <v>6068.5471260607501</v>
      </c>
      <c r="N125" s="5">
        <v>6861.8145555615847</v>
      </c>
      <c r="O125" s="5">
        <v>7805.7324202387354</v>
      </c>
      <c r="P125" s="5">
        <v>8931.2894307529095</v>
      </c>
      <c r="Q125" s="5">
        <v>10276.381026355317</v>
      </c>
      <c r="S125" s="21" t="s">
        <v>14</v>
      </c>
      <c r="T125" s="12">
        <v>6.343692655745925</v>
      </c>
      <c r="U125" s="12">
        <v>6.1157736632517929</v>
      </c>
      <c r="V125" s="12">
        <v>6.1669132394292561</v>
      </c>
      <c r="W125" s="12">
        <v>6.6820753129659725</v>
      </c>
      <c r="X125" s="12">
        <v>7.265800041868685</v>
      </c>
      <c r="Y125" s="12">
        <v>7.9276353723600543</v>
      </c>
      <c r="Z125" s="12">
        <v>8.6782318592205776</v>
      </c>
      <c r="AA125" s="12">
        <v>9.5292941684438599</v>
      </c>
      <c r="AB125" s="12">
        <v>10.493557132253587</v>
      </c>
      <c r="AC125" s="12">
        <v>11.584854790499021</v>
      </c>
      <c r="AD125" s="12">
        <v>12.818066872806202</v>
      </c>
      <c r="AE125" s="12">
        <v>14.209008853560807</v>
      </c>
      <c r="AF125" s="12">
        <v>15.774414542703598</v>
      </c>
      <c r="AG125" s="12">
        <v>17.531754651236973</v>
      </c>
      <c r="AH125" s="12">
        <v>19.499478236298721</v>
      </c>
    </row>
    <row r="126" spans="2:34" x14ac:dyDescent="0.2">
      <c r="B126" s="9" t="s">
        <v>4</v>
      </c>
      <c r="C126" s="7">
        <v>1320.523015274</v>
      </c>
      <c r="D126" s="7">
        <v>1293.8815752999999</v>
      </c>
      <c r="E126" s="7">
        <v>1288.5943824999999</v>
      </c>
      <c r="F126" s="7">
        <v>1280.0314855800002</v>
      </c>
      <c r="G126" s="7">
        <v>1271.7007644672003</v>
      </c>
      <c r="H126" s="7">
        <v>1263.6013876580159</v>
      </c>
      <c r="I126" s="7">
        <v>1255.7286590632273</v>
      </c>
      <c r="J126" s="7">
        <v>1248.0734751894029</v>
      </c>
      <c r="K126" s="7">
        <v>1240.6308702462961</v>
      </c>
      <c r="L126" s="7">
        <v>1233.409176268259</v>
      </c>
      <c r="M126" s="7">
        <v>1226.396180695031</v>
      </c>
      <c r="N126" s="7">
        <v>1219.5913988938837</v>
      </c>
      <c r="O126" s="7">
        <v>1212.9818272075595</v>
      </c>
      <c r="P126" s="7">
        <v>1206.5781733649928</v>
      </c>
      <c r="Q126" s="7">
        <v>1200.368654106273</v>
      </c>
      <c r="S126" s="9" t="s">
        <v>4</v>
      </c>
      <c r="T126" s="13">
        <v>3.3115069796824224</v>
      </c>
      <c r="U126" s="13">
        <v>3.393022361644324</v>
      </c>
      <c r="V126" s="13">
        <v>3.4779312143393084</v>
      </c>
      <c r="W126" s="13">
        <v>3.5710780082244371</v>
      </c>
      <c r="X126" s="13">
        <v>3.6670523873664544</v>
      </c>
      <c r="Y126" s="13">
        <v>3.7659526414928348</v>
      </c>
      <c r="Z126" s="13">
        <v>3.8678744858041352</v>
      </c>
      <c r="AA126" s="13">
        <v>3.9729216609826765</v>
      </c>
      <c r="AB126" s="13">
        <v>4.0811971243714238</v>
      </c>
      <c r="AC126" s="13">
        <v>4.1928163668474863</v>
      </c>
      <c r="AD126" s="13">
        <v>4.3078907311741039</v>
      </c>
      <c r="AE126" s="13">
        <v>4.4265398227842958</v>
      </c>
      <c r="AF126" s="13">
        <v>4.5488808655662165</v>
      </c>
      <c r="AG126" s="13">
        <v>4.6750468767169169</v>
      </c>
      <c r="AH126" s="13">
        <v>4.8051649831321379</v>
      </c>
    </row>
    <row r="127" spans="2:34" x14ac:dyDescent="0.2">
      <c r="B127" s="9" t="s">
        <v>5</v>
      </c>
      <c r="C127" s="7">
        <v>2059.3964317074287</v>
      </c>
      <c r="D127" s="7">
        <v>1690.7138247454873</v>
      </c>
      <c r="E127" s="7">
        <v>1569.8685745872908</v>
      </c>
      <c r="F127" s="7">
        <v>1791.0436461838478</v>
      </c>
      <c r="G127" s="7">
        <v>2048.3775014645285</v>
      </c>
      <c r="H127" s="7">
        <v>2348.5701763102375</v>
      </c>
      <c r="I127" s="7">
        <v>2699.7399965146378</v>
      </c>
      <c r="J127" s="7">
        <v>3111.6262533445042</v>
      </c>
      <c r="K127" s="7">
        <v>3595.9755346949687</v>
      </c>
      <c r="L127" s="7">
        <v>4167.0562419995076</v>
      </c>
      <c r="M127" s="7">
        <v>4842.1509453657191</v>
      </c>
      <c r="N127" s="7">
        <v>5642.223156667701</v>
      </c>
      <c r="O127" s="7">
        <v>6592.7505930311763</v>
      </c>
      <c r="P127" s="7">
        <v>7724.7112573879176</v>
      </c>
      <c r="Q127" s="7">
        <v>9076.0123722490443</v>
      </c>
      <c r="S127" s="9" t="s">
        <v>5</v>
      </c>
      <c r="T127" s="13">
        <v>15.364960842988456</v>
      </c>
      <c r="U127" s="13">
        <v>15.848461049357773</v>
      </c>
      <c r="V127" s="13">
        <v>16.87849236197496</v>
      </c>
      <c r="W127" s="13">
        <v>17.705932936422798</v>
      </c>
      <c r="X127" s="13">
        <v>18.595411025051323</v>
      </c>
      <c r="Y127" s="13">
        <v>19.553494099660625</v>
      </c>
      <c r="Z127" s="13">
        <v>20.587329158390052</v>
      </c>
      <c r="AA127" s="13">
        <v>21.704982235941017</v>
      </c>
      <c r="AB127" s="13">
        <v>22.915249544017644</v>
      </c>
      <c r="AC127" s="13">
        <v>24.227916334287865</v>
      </c>
      <c r="AD127" s="13">
        <v>25.653643929651867</v>
      </c>
      <c r="AE127" s="13">
        <v>27.204285188511687</v>
      </c>
      <c r="AF127" s="13">
        <v>28.892762700636236</v>
      </c>
      <c r="AG127" s="13">
        <v>30.733376530312469</v>
      </c>
      <c r="AH127" s="13">
        <v>32.7417473746358</v>
      </c>
    </row>
    <row r="128" spans="2:34" x14ac:dyDescent="0.2">
      <c r="B128" s="21" t="s">
        <v>6</v>
      </c>
      <c r="C128" s="7">
        <v>3893.9268147499997</v>
      </c>
      <c r="D128" s="7">
        <v>6948.2973629999997</v>
      </c>
      <c r="E128" s="7">
        <v>10073.194551249999</v>
      </c>
      <c r="F128" s="7">
        <v>22811.478287679995</v>
      </c>
      <c r="G128" s="7">
        <v>37451.338595953246</v>
      </c>
      <c r="H128" s="7">
        <v>52435.661329872339</v>
      </c>
      <c r="I128" s="7">
        <v>67568.254114231255</v>
      </c>
      <c r="J128" s="7">
        <v>83187.120720606283</v>
      </c>
      <c r="K128" s="7">
        <v>99162.777706590467</v>
      </c>
      <c r="L128" s="7">
        <v>122713.7183574563</v>
      </c>
      <c r="M128" s="7">
        <v>150705.43967407462</v>
      </c>
      <c r="N128" s="7">
        <v>179369.09097528041</v>
      </c>
      <c r="O128" s="7">
        <v>208718.49969583045</v>
      </c>
      <c r="P128" s="7">
        <v>238767.77915368526</v>
      </c>
      <c r="Q128" s="7">
        <v>269531.33466696501</v>
      </c>
      <c r="S128" s="21" t="s">
        <v>6</v>
      </c>
      <c r="T128" s="13">
        <v>1.2357125790066448</v>
      </c>
      <c r="U128" s="13">
        <v>1.8669601592490777</v>
      </c>
      <c r="V128" s="13">
        <v>2.5318713672444555</v>
      </c>
      <c r="W128" s="13">
        <v>5.3223662877547655</v>
      </c>
      <c r="X128" s="13">
        <v>8.1070654342399031</v>
      </c>
      <c r="Y128" s="13">
        <v>10.903946957938027</v>
      </c>
      <c r="Z128" s="13">
        <v>13.705986794822744</v>
      </c>
      <c r="AA128" s="13">
        <v>16.519333906179185</v>
      </c>
      <c r="AB128" s="13">
        <v>19.347313752425162</v>
      </c>
      <c r="AC128" s="13">
        <v>23.522039993501537</v>
      </c>
      <c r="AD128" s="13">
        <v>28.546850015521834</v>
      </c>
      <c r="AE128" s="13">
        <v>33.57503692023343</v>
      </c>
      <c r="AF128" s="13">
        <v>38.606608727316306</v>
      </c>
      <c r="AG128" s="13">
        <v>43.641573459833133</v>
      </c>
      <c r="AH128" s="13">
        <v>48.679939140950694</v>
      </c>
    </row>
    <row r="129" spans="2:34" x14ac:dyDescent="0.2">
      <c r="B129" s="4" t="s">
        <v>9</v>
      </c>
      <c r="C129" s="7">
        <v>27363.609298374999</v>
      </c>
      <c r="D129" s="7">
        <v>35700.445718479903</v>
      </c>
      <c r="E129" s="7">
        <v>30517.441858519051</v>
      </c>
      <c r="F129" s="7">
        <v>34701.545259301871</v>
      </c>
      <c r="G129" s="7">
        <v>39336.533317638372</v>
      </c>
      <c r="H129" s="7">
        <v>44475.993074295191</v>
      </c>
      <c r="I129" s="7">
        <v>50180.505222895066</v>
      </c>
      <c r="J129" s="7">
        <v>56518.614829327016</v>
      </c>
      <c r="K129" s="7">
        <v>63567.942640947411</v>
      </c>
      <c r="L129" s="7">
        <v>71416.458021015977</v>
      </c>
      <c r="M129" s="7">
        <v>80163.937775283979</v>
      </c>
      <c r="N129" s="7">
        <v>89923.638876436788</v>
      </c>
      <c r="O129" s="7">
        <v>100824.21741926091</v>
      </c>
      <c r="P129" s="7">
        <v>113011.93114917964</v>
      </c>
      <c r="Q129" s="7">
        <v>126653.16870869863</v>
      </c>
      <c r="S129" s="4" t="s">
        <v>9</v>
      </c>
      <c r="T129" s="13">
        <v>13.894910897624365</v>
      </c>
      <c r="U129" s="13">
        <v>15.205803667814644</v>
      </c>
      <c r="V129" s="13">
        <v>14.042707137113448</v>
      </c>
      <c r="W129" s="13">
        <v>15.410336689881827</v>
      </c>
      <c r="X129" s="13">
        <v>16.85317456417231</v>
      </c>
      <c r="Y129" s="13">
        <v>18.377829023295423</v>
      </c>
      <c r="Z129" s="13">
        <v>19.991529702294802</v>
      </c>
      <c r="AA129" s="13">
        <v>21.702185624562009</v>
      </c>
      <c r="AB129" s="13">
        <v>23.518448713871035</v>
      </c>
      <c r="AC129" s="13">
        <v>25.449783339055791</v>
      </c>
      <c r="AD129" s="13">
        <v>27.506542482464535</v>
      </c>
      <c r="AE129" s="13">
        <v>29.700051182677797</v>
      </c>
      <c r="AF129" s="13">
        <v>32.042697967314929</v>
      </c>
      <c r="AG129" s="13">
        <v>34.548035063677574</v>
      </c>
      <c r="AH129" s="13">
        <v>37.230888254144162</v>
      </c>
    </row>
    <row r="130" spans="2:34" ht="19" x14ac:dyDescent="0.35">
      <c r="B130" s="4" t="s">
        <v>20</v>
      </c>
      <c r="C130" s="5">
        <v>26195.819999999992</v>
      </c>
      <c r="D130" s="5">
        <v>27478.450999999994</v>
      </c>
      <c r="E130" s="5">
        <v>30184.021559999997</v>
      </c>
      <c r="F130" s="5">
        <v>32986.823561999998</v>
      </c>
      <c r="G130" s="5">
        <v>35889.664035456</v>
      </c>
      <c r="H130" s="5">
        <v>38895.423398425439</v>
      </c>
      <c r="I130" s="5">
        <v>42007.057270299476</v>
      </c>
      <c r="J130" s="5">
        <v>45227.598327689106</v>
      </c>
      <c r="K130" s="5">
        <v>48560.158204466192</v>
      </c>
      <c r="L130" s="5">
        <v>52007.929436983308</v>
      </c>
      <c r="M130" s="5">
        <v>55574.187455519299</v>
      </c>
      <c r="N130" s="5">
        <v>59262.292623021931</v>
      </c>
      <c r="O130" s="5">
        <v>63075.692322242481</v>
      </c>
      <c r="P130" s="5">
        <v>67017.923092382625</v>
      </c>
      <c r="Q130" s="5">
        <v>71092.612816399487</v>
      </c>
      <c r="S130" s="4" t="s">
        <v>20</v>
      </c>
      <c r="T130" s="12">
        <v>0.5349623016035091</v>
      </c>
      <c r="U130" s="12">
        <v>0.56926914814055174</v>
      </c>
      <c r="V130" s="12">
        <v>0.63442885220198886</v>
      </c>
      <c r="W130" s="12">
        <v>0.68872842325710981</v>
      </c>
      <c r="X130" s="12">
        <v>0.74409161961820169</v>
      </c>
      <c r="Y130" s="12">
        <v>0.80048840132427401</v>
      </c>
      <c r="Z130" s="12">
        <v>0.85788797490021418</v>
      </c>
      <c r="AA130" s="12">
        <v>0.91625890586859571</v>
      </c>
      <c r="AB130" s="12">
        <v>0.9755692299164066</v>
      </c>
      <c r="AC130" s="12">
        <v>1.0357865620865463</v>
      </c>
      <c r="AD130" s="12">
        <v>1.0968782034119455</v>
      </c>
      <c r="AE130" s="12">
        <v>1.1588112444615049</v>
      </c>
      <c r="AF130" s="12">
        <v>1.2215526653208428</v>
      </c>
      <c r="AG130" s="12">
        <v>1.285069431586261</v>
      </c>
      <c r="AH130" s="12">
        <v>1.3493285860065123</v>
      </c>
    </row>
    <row r="131" spans="2:34" x14ac:dyDescent="0.2">
      <c r="B131" s="21" t="s">
        <v>7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S131" s="21" t="s">
        <v>7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</row>
    <row r="132" spans="2:34" x14ac:dyDescent="0.2">
      <c r="B132" s="21" t="s">
        <v>8</v>
      </c>
      <c r="C132" s="7">
        <v>26195.819999999992</v>
      </c>
      <c r="D132" s="7">
        <v>27478.450999999994</v>
      </c>
      <c r="E132" s="7">
        <v>30184.021559999997</v>
      </c>
      <c r="F132" s="7">
        <v>32986.823561999998</v>
      </c>
      <c r="G132" s="7">
        <v>35889.664035456</v>
      </c>
      <c r="H132" s="7">
        <v>38895.423398425439</v>
      </c>
      <c r="I132" s="7">
        <v>42007.057270299476</v>
      </c>
      <c r="J132" s="7">
        <v>45227.598327689106</v>
      </c>
      <c r="K132" s="7">
        <v>48560.158204466192</v>
      </c>
      <c r="L132" s="7">
        <v>52007.929436983308</v>
      </c>
      <c r="M132" s="7">
        <v>55574.187455519299</v>
      </c>
      <c r="N132" s="7">
        <v>59262.292623021931</v>
      </c>
      <c r="O132" s="7">
        <v>63075.692322242481</v>
      </c>
      <c r="P132" s="7">
        <v>67017.923092382625</v>
      </c>
      <c r="Q132" s="7">
        <v>71092.612816399487</v>
      </c>
      <c r="S132" s="21" t="s">
        <v>8</v>
      </c>
      <c r="T132" s="13">
        <v>0.81479999999999975</v>
      </c>
      <c r="U132" s="13">
        <v>0.88269999999999971</v>
      </c>
      <c r="V132" s="13">
        <v>0.9506</v>
      </c>
      <c r="W132" s="13">
        <v>1.0185</v>
      </c>
      <c r="X132" s="13">
        <v>1.0864</v>
      </c>
      <c r="Y132" s="13">
        <v>1.1542999999999999</v>
      </c>
      <c r="Z132" s="13">
        <v>1.2222000000000002</v>
      </c>
      <c r="AA132" s="13">
        <v>1.2901000000000002</v>
      </c>
      <c r="AB132" s="13">
        <v>1.3580000000000003</v>
      </c>
      <c r="AC132" s="13">
        <v>1.4259000000000006</v>
      </c>
      <c r="AD132" s="13">
        <v>1.4938000000000005</v>
      </c>
      <c r="AE132" s="13">
        <v>1.5617000000000001</v>
      </c>
      <c r="AF132" s="13">
        <v>1.6296000000000004</v>
      </c>
      <c r="AG132" s="13">
        <v>1.6975</v>
      </c>
      <c r="AH132" s="13">
        <v>1.7654000000000001</v>
      </c>
    </row>
    <row r="133" spans="2:34" ht="19" x14ac:dyDescent="0.35">
      <c r="B133" s="22" t="s">
        <v>10</v>
      </c>
      <c r="C133" s="10">
        <v>265847.99678665772</v>
      </c>
      <c r="D133" s="10">
        <v>307276.68640099297</v>
      </c>
      <c r="E133" s="10">
        <v>314472.71226078854</v>
      </c>
      <c r="F133" s="10">
        <v>402974.36085657647</v>
      </c>
      <c r="G133" s="10">
        <v>486199.05273825506</v>
      </c>
      <c r="H133" s="10">
        <v>582101.04946056823</v>
      </c>
      <c r="I133" s="10">
        <v>682200.00092283636</v>
      </c>
      <c r="J133" s="10">
        <v>786664.511482817</v>
      </c>
      <c r="K133" s="10">
        <v>895567.21244246152</v>
      </c>
      <c r="L133" s="10">
        <v>1035675.4583779097</v>
      </c>
      <c r="M133" s="10">
        <v>1175531.0021261924</v>
      </c>
      <c r="N133" s="10">
        <v>1321944.1283158648</v>
      </c>
      <c r="O133" s="10">
        <v>1474872.606737097</v>
      </c>
      <c r="P133" s="10">
        <v>1634156.6543394711</v>
      </c>
      <c r="Q133" s="10">
        <v>1796254.2135637638</v>
      </c>
      <c r="S133" s="22" t="s">
        <v>10</v>
      </c>
      <c r="T133" s="19">
        <v>3.3633940512030183</v>
      </c>
      <c r="U133" s="19">
        <v>3.858614147027966</v>
      </c>
      <c r="V133" s="19">
        <v>4.0649819786401684</v>
      </c>
      <c r="W133" s="19">
        <v>5.123351315754725</v>
      </c>
      <c r="X133" s="19">
        <v>6.1274115327624799</v>
      </c>
      <c r="Y133" s="19">
        <v>7.2224241329145498</v>
      </c>
      <c r="Z133" s="19">
        <v>8.338267838168413</v>
      </c>
      <c r="AA133" s="19">
        <v>9.4710878706425614</v>
      </c>
      <c r="AB133" s="19">
        <v>10.620082125724542</v>
      </c>
      <c r="AC133" s="19">
        <v>11.993183353139516</v>
      </c>
      <c r="AD133" s="19">
        <v>13.353090079336033</v>
      </c>
      <c r="AE133" s="19">
        <v>14.723414643465661</v>
      </c>
      <c r="AF133" s="19">
        <v>16.099133569600351</v>
      </c>
      <c r="AG133" s="19">
        <v>17.473913356289092</v>
      </c>
      <c r="AH133" s="19">
        <v>18.805993591530111</v>
      </c>
    </row>
    <row r="135" spans="2:34" x14ac:dyDescent="0.2">
      <c r="B135" s="253" t="s">
        <v>193</v>
      </c>
      <c r="C135" s="253"/>
      <c r="S135" s="253" t="s">
        <v>199</v>
      </c>
      <c r="T135" s="253"/>
    </row>
    <row r="136" spans="2:34" ht="19" x14ac:dyDescent="0.35">
      <c r="B136" s="4" t="s">
        <v>17</v>
      </c>
      <c r="C136" s="5">
        <v>88339.905185389129</v>
      </c>
      <c r="D136" s="5">
        <v>99857.216713735193</v>
      </c>
      <c r="E136" s="5">
        <v>100330.33493408389</v>
      </c>
      <c r="F136" s="5">
        <v>122403.10693844507</v>
      </c>
      <c r="G136" s="5">
        <v>141364.83624693484</v>
      </c>
      <c r="H136" s="5">
        <v>164855.76424805057</v>
      </c>
      <c r="I136" s="5">
        <v>189397.34050660167</v>
      </c>
      <c r="J136" s="5">
        <v>215307.69309710176</v>
      </c>
      <c r="K136" s="5">
        <v>242637.13810978748</v>
      </c>
      <c r="L136" s="5">
        <v>278051.35679660842</v>
      </c>
      <c r="M136" s="5">
        <v>312263.11276523408</v>
      </c>
      <c r="N136" s="5">
        <v>349062.312810943</v>
      </c>
      <c r="O136" s="5">
        <v>388779.67589111207</v>
      </c>
      <c r="P136" s="5">
        <v>431828.13730765972</v>
      </c>
      <c r="Q136" s="5">
        <v>475652.76100060996</v>
      </c>
      <c r="S136" s="4" t="s">
        <v>17</v>
      </c>
      <c r="T136" s="12">
        <v>3.6174190414439034</v>
      </c>
      <c r="U136" s="12">
        <v>4.0254131631267036</v>
      </c>
      <c r="V136" s="12">
        <v>4.330284071991839</v>
      </c>
      <c r="W136" s="12">
        <v>5.1512576193623225</v>
      </c>
      <c r="X136" s="12">
        <v>5.9635710767642536</v>
      </c>
      <c r="Y136" s="12">
        <v>6.77801342152065</v>
      </c>
      <c r="Z136" s="12">
        <v>7.589806950773947</v>
      </c>
      <c r="AA136" s="12">
        <v>8.4101653625166097</v>
      </c>
      <c r="AB136" s="12">
        <v>9.2390013258103281</v>
      </c>
      <c r="AC136" s="12">
        <v>10.054292800355425</v>
      </c>
      <c r="AD136" s="12">
        <v>10.879651156596292</v>
      </c>
      <c r="AE136" s="12">
        <v>11.716808659026848</v>
      </c>
      <c r="AF136" s="12">
        <v>12.570244142910974</v>
      </c>
      <c r="AG136" s="12">
        <v>13.44551869349147</v>
      </c>
      <c r="AH136" s="12">
        <v>14.257345465258558</v>
      </c>
    </row>
    <row r="137" spans="2:34" x14ac:dyDescent="0.2">
      <c r="B137" s="21" t="s">
        <v>1</v>
      </c>
      <c r="C137" s="3">
        <v>86433.978622318216</v>
      </c>
      <c r="D137" s="3">
        <v>96366.994345873332</v>
      </c>
      <c r="E137" s="3">
        <v>93130.658390254306</v>
      </c>
      <c r="F137" s="3">
        <v>111989.60806092096</v>
      </c>
      <c r="G137" s="3">
        <v>127539.46054526296</v>
      </c>
      <c r="H137" s="3">
        <v>146648.05564690632</v>
      </c>
      <c r="I137" s="3">
        <v>165619.79917925084</v>
      </c>
      <c r="J137" s="3">
        <v>184458.94741175818</v>
      </c>
      <c r="K137" s="3">
        <v>202883.48010773084</v>
      </c>
      <c r="L137" s="3">
        <v>227107.4364531684</v>
      </c>
      <c r="M137" s="3">
        <v>246654.1823853635</v>
      </c>
      <c r="N137" s="3">
        <v>264534.61653892312</v>
      </c>
      <c r="O137" s="3">
        <v>279800.20722528559</v>
      </c>
      <c r="P137" s="3">
        <v>291212.21230827505</v>
      </c>
      <c r="Q137" s="3">
        <v>297160.29475087801</v>
      </c>
      <c r="S137" s="21" t="s">
        <v>1</v>
      </c>
      <c r="T137" s="3">
        <v>3.5900920273270653</v>
      </c>
      <c r="U137" s="3">
        <v>3.9796897895027947</v>
      </c>
      <c r="V137" s="3">
        <v>4.207496672846216</v>
      </c>
      <c r="W137" s="3">
        <v>4.9959026701125957</v>
      </c>
      <c r="X137" s="3">
        <v>5.7735950996602581</v>
      </c>
      <c r="Y137" s="3">
        <v>6.5512875292078414</v>
      </c>
      <c r="Z137" s="3">
        <v>7.3188706220013877</v>
      </c>
      <c r="AA137" s="3">
        <v>8.0864537147948656</v>
      </c>
      <c r="AB137" s="3">
        <v>8.8540368075884199</v>
      </c>
      <c r="AC137" s="3">
        <v>9.6216199003819334</v>
      </c>
      <c r="AD137" s="3">
        <v>10.389202993175443</v>
      </c>
      <c r="AE137" s="3">
        <v>11.156786085969021</v>
      </c>
      <c r="AF137" s="3">
        <v>11.924369178762552</v>
      </c>
      <c r="AG137" s="3">
        <v>12.691952271556076</v>
      </c>
      <c r="AH137" s="3">
        <v>13.459535364349568</v>
      </c>
    </row>
    <row r="138" spans="2:34" x14ac:dyDescent="0.2">
      <c r="B138" s="21" t="s">
        <v>2</v>
      </c>
      <c r="C138" s="3">
        <v>1285.0738473865204</v>
      </c>
      <c r="D138" s="3">
        <v>2541.0147883261798</v>
      </c>
      <c r="E138" s="3">
        <v>4594.3722425145479</v>
      </c>
      <c r="F138" s="3">
        <v>6798.6510314891966</v>
      </c>
      <c r="G138" s="3">
        <v>9119.3139567511716</v>
      </c>
      <c r="H138" s="3">
        <v>12134.952555307256</v>
      </c>
      <c r="I138" s="3">
        <v>15979.655730027349</v>
      </c>
      <c r="J138" s="3">
        <v>20878.591749145511</v>
      </c>
      <c r="K138" s="3">
        <v>27054.240671524938</v>
      </c>
      <c r="L138" s="3">
        <v>34925.165982179285</v>
      </c>
      <c r="M138" s="3">
        <v>46437.053407800122</v>
      </c>
      <c r="N138" s="3">
        <v>61617.162872148678</v>
      </c>
      <c r="O138" s="3">
        <v>81640.062716089276</v>
      </c>
      <c r="P138" s="3">
        <v>108034.46154670324</v>
      </c>
      <c r="Q138" s="3">
        <v>139711.46879729396</v>
      </c>
      <c r="S138" s="21" t="s">
        <v>2</v>
      </c>
      <c r="T138" s="3">
        <v>4.8862123474772634</v>
      </c>
      <c r="U138" s="3">
        <v>5.3159305195108359</v>
      </c>
      <c r="V138" s="3">
        <v>5.9667171980708416</v>
      </c>
      <c r="W138" s="3">
        <v>6.7918591723168795</v>
      </c>
      <c r="X138" s="3">
        <v>7.5918364608318107</v>
      </c>
      <c r="Y138" s="3">
        <v>8.4186317538761628</v>
      </c>
      <c r="Z138" s="3">
        <v>9.2382477071697693</v>
      </c>
      <c r="AA138" s="3">
        <v>10.058704666120745</v>
      </c>
      <c r="AB138" s="3">
        <v>10.861632318317966</v>
      </c>
      <c r="AC138" s="3">
        <v>11.588115372347282</v>
      </c>
      <c r="AD138" s="3">
        <v>12.326191636079312</v>
      </c>
      <c r="AE138" s="3">
        <v>13.084467048250541</v>
      </c>
      <c r="AF138" s="3">
        <v>13.869077759036218</v>
      </c>
      <c r="AG138" s="3">
        <v>14.682383613204447</v>
      </c>
      <c r="AH138" s="3">
        <v>15.18994888434189</v>
      </c>
    </row>
    <row r="139" spans="2:34" x14ac:dyDescent="0.2">
      <c r="B139" s="21" t="s">
        <v>3</v>
      </c>
      <c r="C139" s="3">
        <v>620.85271568470557</v>
      </c>
      <c r="D139" s="3">
        <v>949.2075795359292</v>
      </c>
      <c r="E139" s="3">
        <v>2605.30430131499</v>
      </c>
      <c r="F139" s="3">
        <v>3614.8478460349015</v>
      </c>
      <c r="G139" s="3">
        <v>4706.0617449205856</v>
      </c>
      <c r="H139" s="3">
        <v>6072.7560458370644</v>
      </c>
      <c r="I139" s="3">
        <v>7797.8855973232639</v>
      </c>
      <c r="J139" s="3">
        <v>9970.153936198134</v>
      </c>
      <c r="K139" s="3">
        <v>12699.417330531614</v>
      </c>
      <c r="L139" s="3">
        <v>16018.754361260711</v>
      </c>
      <c r="M139" s="3">
        <v>19171.876972070648</v>
      </c>
      <c r="N139" s="3">
        <v>22910.53339987214</v>
      </c>
      <c r="O139" s="3">
        <v>27339.405949737164</v>
      </c>
      <c r="P139" s="3">
        <v>32581.463452682103</v>
      </c>
      <c r="Q139" s="3">
        <v>38780.99745243763</v>
      </c>
      <c r="S139" s="21" t="s">
        <v>3</v>
      </c>
      <c r="T139" s="3">
        <v>7.5713745815207991</v>
      </c>
      <c r="U139" s="3">
        <v>8.3263822766309588</v>
      </c>
      <c r="V139" s="3">
        <v>9.8313369860943016</v>
      </c>
      <c r="W139" s="3">
        <v>10.493027129274026</v>
      </c>
      <c r="X139" s="3">
        <v>11.383797157524397</v>
      </c>
      <c r="Y139" s="3">
        <v>12.241485336713966</v>
      </c>
      <c r="Z139" s="3">
        <v>13.099173515903457</v>
      </c>
      <c r="AA139" s="3">
        <v>13.956861695092963</v>
      </c>
      <c r="AB139" s="3">
        <v>14.814549874282411</v>
      </c>
      <c r="AC139" s="3">
        <v>15.443573895111191</v>
      </c>
      <c r="AD139" s="3">
        <v>16.072597915939948</v>
      </c>
      <c r="AE139" s="3">
        <v>16.701621936768692</v>
      </c>
      <c r="AF139" s="3">
        <v>17.330645957597419</v>
      </c>
      <c r="AG139" s="3">
        <v>17.95966997842627</v>
      </c>
      <c r="AH139" s="3">
        <v>18.588693999254954</v>
      </c>
    </row>
    <row r="140" spans="2:34" ht="19" x14ac:dyDescent="0.35">
      <c r="B140" s="4" t="s">
        <v>18</v>
      </c>
      <c r="C140" s="5">
        <v>64977.986706125208</v>
      </c>
      <c r="D140" s="5">
        <v>90941.225170495934</v>
      </c>
      <c r="E140" s="5">
        <v>112352.15924675894</v>
      </c>
      <c r="F140" s="5">
        <v>134732.09389237335</v>
      </c>
      <c r="G140" s="5">
        <v>160248.88109020077</v>
      </c>
      <c r="H140" s="5">
        <v>181019.50209321521</v>
      </c>
      <c r="I140" s="5">
        <v>200143.53736787976</v>
      </c>
      <c r="J140" s="5">
        <v>218941.0302986337</v>
      </c>
      <c r="K140" s="5">
        <v>237130.53702536953</v>
      </c>
      <c r="L140" s="5">
        <v>262576.87677512364</v>
      </c>
      <c r="M140" s="5">
        <v>297245.37099318008</v>
      </c>
      <c r="N140" s="5">
        <v>332871.76345836627</v>
      </c>
      <c r="O140" s="5">
        <v>369511.41579281352</v>
      </c>
      <c r="P140" s="5">
        <v>407228.42503783421</v>
      </c>
      <c r="Q140" s="5">
        <v>446097.21114753891</v>
      </c>
      <c r="S140" s="4" t="s">
        <v>18</v>
      </c>
      <c r="T140" s="12">
        <v>17.638086283296097</v>
      </c>
      <c r="U140" s="12">
        <v>21.602611179971728</v>
      </c>
      <c r="V140" s="12">
        <v>25.292731399677344</v>
      </c>
      <c r="W140" s="12">
        <v>28.391162714651408</v>
      </c>
      <c r="X140" s="12">
        <v>31.566564777528313</v>
      </c>
      <c r="Y140" s="12">
        <v>34.384853574347531</v>
      </c>
      <c r="Z140" s="12">
        <v>37.162531950355437</v>
      </c>
      <c r="AA140" s="12">
        <v>39.856388926835386</v>
      </c>
      <c r="AB140" s="12">
        <v>42.448473089046892</v>
      </c>
      <c r="AC140" s="12">
        <v>46.202834479633516</v>
      </c>
      <c r="AD140" s="12">
        <v>51.670864255589848</v>
      </c>
      <c r="AE140" s="12">
        <v>57.142866720665381</v>
      </c>
      <c r="AF140" s="12">
        <v>62.617120142019409</v>
      </c>
      <c r="AG140" s="12">
        <v>68.092211323935345</v>
      </c>
      <c r="AH140" s="12">
        <v>73.567111115150055</v>
      </c>
    </row>
    <row r="141" spans="2:34" ht="19" x14ac:dyDescent="0.35">
      <c r="B141" s="21" t="s">
        <v>14</v>
      </c>
      <c r="C141" s="5">
        <v>10856.699232625195</v>
      </c>
      <c r="D141" s="5">
        <v>10304.390512495929</v>
      </c>
      <c r="E141" s="5">
        <v>10276.58532525886</v>
      </c>
      <c r="F141" s="5">
        <v>10771.554088848261</v>
      </c>
      <c r="G141" s="5">
        <v>11337.715954083353</v>
      </c>
      <c r="H141" s="5">
        <v>11987.340234872961</v>
      </c>
      <c r="I141" s="5">
        <v>12735.012202046684</v>
      </c>
      <c r="J141" s="5">
        <v>13597.9966814093</v>
      </c>
      <c r="K141" s="5">
        <v>14596.786168498877</v>
      </c>
      <c r="L141" s="5">
        <v>15756.034566331095</v>
      </c>
      <c r="M141" s="5">
        <v>17104.936154463801</v>
      </c>
      <c r="N141" s="5">
        <v>18678.507497673134</v>
      </c>
      <c r="O141" s="5">
        <v>20518.445672352125</v>
      </c>
      <c r="P141" s="5">
        <v>22674.927335576303</v>
      </c>
      <c r="Q141" s="5">
        <v>25208.191168808531</v>
      </c>
      <c r="S141" s="21" t="s">
        <v>14</v>
      </c>
      <c r="T141" s="12">
        <v>20.37668774892116</v>
      </c>
      <c r="U141" s="12">
        <v>21.114862038326468</v>
      </c>
      <c r="V141" s="12">
        <v>22.170939784729892</v>
      </c>
      <c r="W141" s="12">
        <v>23.436852753918657</v>
      </c>
      <c r="X141" s="12">
        <v>24.81193829048367</v>
      </c>
      <c r="Y141" s="12">
        <v>26.308623713900925</v>
      </c>
      <c r="Z141" s="12">
        <v>27.940403083087649</v>
      </c>
      <c r="AA141" s="12">
        <v>29.722072286443428</v>
      </c>
      <c r="AB141" s="12">
        <v>31.669355904161485</v>
      </c>
      <c r="AC141" s="12">
        <v>33.799192919112706</v>
      </c>
      <c r="AD141" s="12">
        <v>36.12927623836709</v>
      </c>
      <c r="AE141" s="12">
        <v>38.678264511043515</v>
      </c>
      <c r="AF141" s="12">
        <v>41.465227141071516</v>
      </c>
      <c r="AG141" s="12">
        <v>44.509951879192243</v>
      </c>
      <c r="AH141" s="12">
        <v>47.832653714570803</v>
      </c>
    </row>
    <row r="142" spans="2:34" x14ac:dyDescent="0.2">
      <c r="B142" s="9" t="s">
        <v>4</v>
      </c>
      <c r="C142" s="3">
        <v>7286.6463220843689</v>
      </c>
      <c r="D142" s="3">
        <v>7270.022960674758</v>
      </c>
      <c r="E142" s="3">
        <v>7402.0730277064376</v>
      </c>
      <c r="F142" s="3">
        <v>7467.8308824343894</v>
      </c>
      <c r="G142" s="3">
        <v>7534.9106042738013</v>
      </c>
      <c r="H142" s="3">
        <v>7603.3541944346907</v>
      </c>
      <c r="I142" s="3">
        <v>7673.1640550978218</v>
      </c>
      <c r="J142" s="3">
        <v>7744.3350084606736</v>
      </c>
      <c r="K142" s="3">
        <v>7816.8628342836164</v>
      </c>
      <c r="L142" s="3">
        <v>7890.8587321332952</v>
      </c>
      <c r="M142" s="3">
        <v>7966.2775467524925</v>
      </c>
      <c r="N142" s="3">
        <v>8043.1598422700054</v>
      </c>
      <c r="O142" s="3">
        <v>8121.4467011407414</v>
      </c>
      <c r="P142" s="3">
        <v>8201.2673408106384</v>
      </c>
      <c r="Q142" s="3">
        <v>8282.5671456878335</v>
      </c>
      <c r="S142" s="9" t="s">
        <v>4</v>
      </c>
      <c r="T142" s="3">
        <v>18.272896325894678</v>
      </c>
      <c r="U142" s="3">
        <v>19.064612207278511</v>
      </c>
      <c r="V142" s="3">
        <v>19.978281128258214</v>
      </c>
      <c r="W142" s="3">
        <v>20.834023954744367</v>
      </c>
      <c r="X142" s="3">
        <v>21.727526389882669</v>
      </c>
      <c r="Y142" s="3">
        <v>22.660525773723265</v>
      </c>
      <c r="Z142" s="3">
        <v>23.634752030142128</v>
      </c>
      <c r="AA142" s="3">
        <v>24.652103355013367</v>
      </c>
      <c r="AB142" s="3">
        <v>25.714464218152806</v>
      </c>
      <c r="AC142" s="3">
        <v>26.823962620960845</v>
      </c>
      <c r="AD142" s="3">
        <v>27.982681082850906</v>
      </c>
      <c r="AE142" s="3">
        <v>29.192865229386122</v>
      </c>
      <c r="AF142" s="3">
        <v>30.456757612423324</v>
      </c>
      <c r="AG142" s="3">
        <v>31.776896112622534</v>
      </c>
      <c r="AH142" s="3">
        <v>33.155732185069468</v>
      </c>
    </row>
    <row r="143" spans="2:34" x14ac:dyDescent="0.2">
      <c r="B143" s="9" t="s">
        <v>5</v>
      </c>
      <c r="C143" s="3">
        <v>3570.0529105408232</v>
      </c>
      <c r="D143" s="3">
        <v>3034.367551821168</v>
      </c>
      <c r="E143" s="3">
        <v>2874.5122975524255</v>
      </c>
      <c r="F143" s="3">
        <v>3303.7232064138707</v>
      </c>
      <c r="G143" s="3">
        <v>3802.8053498095528</v>
      </c>
      <c r="H143" s="3">
        <v>4383.9860404382671</v>
      </c>
      <c r="I143" s="3">
        <v>5061.8481469488688</v>
      </c>
      <c r="J143" s="3">
        <v>5853.6616729486268</v>
      </c>
      <c r="K143" s="3">
        <v>6779.9233342152647</v>
      </c>
      <c r="L143" s="3">
        <v>7865.175834197802</v>
      </c>
      <c r="M143" s="3">
        <v>9138.6586077113097</v>
      </c>
      <c r="N143" s="3">
        <v>10635.347655403122</v>
      </c>
      <c r="O143" s="3">
        <v>12396.99897121138</v>
      </c>
      <c r="P143" s="3">
        <v>14473.659994765661</v>
      </c>
      <c r="Q143" s="3">
        <v>16925.624023120712</v>
      </c>
      <c r="S143" s="9" t="s">
        <v>5</v>
      </c>
      <c r="T143" s="3">
        <v>26.635825105503336</v>
      </c>
      <c r="U143" s="3">
        <v>28.443640343280542</v>
      </c>
      <c r="V143" s="3">
        <v>30.905411219787393</v>
      </c>
      <c r="W143" s="3">
        <v>32.660008960643282</v>
      </c>
      <c r="X143" s="3">
        <v>34.522312648627413</v>
      </c>
      <c r="Y143" s="3">
        <v>36.499758891335169</v>
      </c>
      <c r="Z143" s="3">
        <v>38.599988919510039</v>
      </c>
      <c r="AA143" s="3">
        <v>40.831903410634951</v>
      </c>
      <c r="AB143" s="3">
        <v>43.20486432509329</v>
      </c>
      <c r="AC143" s="3">
        <v>45.729361688185648</v>
      </c>
      <c r="AD143" s="3">
        <v>48.416477834349536</v>
      </c>
      <c r="AE143" s="3">
        <v>51.27890596717063</v>
      </c>
      <c r="AF143" s="3">
        <v>54.329910470730908</v>
      </c>
      <c r="AG143" s="3">
        <v>57.584604468603686</v>
      </c>
      <c r="AH143" s="3">
        <v>61.05924972265769</v>
      </c>
    </row>
    <row r="144" spans="2:34" x14ac:dyDescent="0.2">
      <c r="B144" s="21" t="s">
        <v>6</v>
      </c>
      <c r="C144" s="3">
        <v>54121.287473500008</v>
      </c>
      <c r="D144" s="3">
        <v>80636.834658000007</v>
      </c>
      <c r="E144" s="3">
        <v>102075.57392150006</v>
      </c>
      <c r="F144" s="3">
        <v>123960.53980352505</v>
      </c>
      <c r="G144" s="3">
        <v>148911.16513611743</v>
      </c>
      <c r="H144" s="3">
        <v>169032.16185834224</v>
      </c>
      <c r="I144" s="3">
        <v>187408.52516583307</v>
      </c>
      <c r="J144" s="3">
        <v>205343.03361722431</v>
      </c>
      <c r="K144" s="3">
        <v>222533.75085687067</v>
      </c>
      <c r="L144" s="3">
        <v>246820.8422087926</v>
      </c>
      <c r="M144" s="3">
        <v>280140.43483871617</v>
      </c>
      <c r="N144" s="3">
        <v>314193.25596069312</v>
      </c>
      <c r="O144" s="3">
        <v>348992.97012046125</v>
      </c>
      <c r="P144" s="3">
        <v>384553.49770225788</v>
      </c>
      <c r="Q144" s="3">
        <v>420889.0199787303</v>
      </c>
      <c r="S144" s="21" t="s">
        <v>6</v>
      </c>
      <c r="T144" s="3">
        <v>17.175041777803028</v>
      </c>
      <c r="U144" s="3">
        <v>21.666568053938548</v>
      </c>
      <c r="V144" s="3">
        <v>25.656431193897706</v>
      </c>
      <c r="W144" s="3">
        <v>28.92243061768114</v>
      </c>
      <c r="X144" s="3">
        <v>32.234697207267608</v>
      </c>
      <c r="Y144" s="3">
        <v>35.150080695920273</v>
      </c>
      <c r="Z144" s="3">
        <v>38.015171545169615</v>
      </c>
      <c r="AA144" s="3">
        <v>40.777107180131566</v>
      </c>
      <c r="AB144" s="3">
        <v>43.417806538972584</v>
      </c>
      <c r="AC144" s="3">
        <v>47.311171068529397</v>
      </c>
      <c r="AD144" s="3">
        <v>53.064620586483166</v>
      </c>
      <c r="AE144" s="3">
        <v>58.811973186742819</v>
      </c>
      <c r="AF144" s="3">
        <v>64.553142465376737</v>
      </c>
      <c r="AG144" s="3">
        <v>70.288042124840558</v>
      </c>
      <c r="AH144" s="3">
        <v>76.016585986097525</v>
      </c>
    </row>
    <row r="145" spans="2:34" x14ac:dyDescent="0.2">
      <c r="B145" s="4" t="s">
        <v>9</v>
      </c>
      <c r="C145" s="3">
        <v>15493.387093549987</v>
      </c>
      <c r="D145" s="3">
        <v>20485.528647446452</v>
      </c>
      <c r="E145" s="3">
        <v>18388.017581333763</v>
      </c>
      <c r="F145" s="3">
        <v>20799.429871736938</v>
      </c>
      <c r="G145" s="3">
        <v>23464.777233937872</v>
      </c>
      <c r="H145" s="3">
        <v>26414.048654023682</v>
      </c>
      <c r="I145" s="3">
        <v>29681.139327714802</v>
      </c>
      <c r="J145" s="3">
        <v>33304.391923738272</v>
      </c>
      <c r="K145" s="3">
        <v>37327.21605051792</v>
      </c>
      <c r="L145" s="3">
        <v>41798.797588378715</v>
      </c>
      <c r="M145" s="3">
        <v>46774.911333498763</v>
      </c>
      <c r="N145" s="3">
        <v>52318.852462580762</v>
      </c>
      <c r="O145" s="3">
        <v>58502.504712953727</v>
      </c>
      <c r="P145" s="3">
        <v>65407.565932991158</v>
      </c>
      <c r="Q145" s="3">
        <v>73126.95485209972</v>
      </c>
      <c r="S145" s="4" t="s">
        <v>9</v>
      </c>
      <c r="T145" s="3">
        <v>7.8673551730642801</v>
      </c>
      <c r="U145" s="3">
        <v>8.7253511931146459</v>
      </c>
      <c r="V145" s="3">
        <v>8.4613103196485948</v>
      </c>
      <c r="W145" s="3">
        <v>9.2366554539853993</v>
      </c>
      <c r="X145" s="3">
        <v>10.053147887733413</v>
      </c>
      <c r="Y145" s="3">
        <v>10.914491985952051</v>
      </c>
      <c r="Z145" s="3">
        <v>11.824739026286899</v>
      </c>
      <c r="AA145" s="3">
        <v>12.788319349735524</v>
      </c>
      <c r="AB145" s="3">
        <v>13.810077530339994</v>
      </c>
      <c r="AC145" s="3">
        <v>14.895310855996899</v>
      </c>
      <c r="AD145" s="3">
        <v>16.04981144158668</v>
      </c>
      <c r="AE145" s="3">
        <v>17.27991232753357</v>
      </c>
      <c r="AF145" s="3">
        <v>18.592537952002843</v>
      </c>
      <c r="AG145" s="3">
        <v>19.995259423537288</v>
      </c>
      <c r="AH145" s="3">
        <v>21.496355063380115</v>
      </c>
    </row>
    <row r="146" spans="2:34" ht="19" x14ac:dyDescent="0.35">
      <c r="B146" s="4" t="s">
        <v>20</v>
      </c>
      <c r="C146" s="5">
        <v>-4.3655745685100555E-11</v>
      </c>
      <c r="D146" s="5">
        <v>1.2369127944111824E-10</v>
      </c>
      <c r="E146" s="5">
        <v>-3.2741809263825417E-11</v>
      </c>
      <c r="F146" s="5">
        <v>0</v>
      </c>
      <c r="G146" s="5">
        <v>8.0035533756017685E-11</v>
      </c>
      <c r="H146" s="5">
        <v>0</v>
      </c>
      <c r="I146" s="5">
        <v>-1.2369127944111824E-10</v>
      </c>
      <c r="J146" s="5">
        <v>0</v>
      </c>
      <c r="K146" s="5">
        <v>0</v>
      </c>
      <c r="L146" s="5">
        <v>0</v>
      </c>
      <c r="M146" s="5">
        <v>0</v>
      </c>
      <c r="N146" s="5">
        <v>-5.8207660913467407E-11</v>
      </c>
      <c r="O146" s="5">
        <v>-5.8207660913467407E-11</v>
      </c>
      <c r="P146" s="5">
        <v>0</v>
      </c>
      <c r="Q146" s="5">
        <v>-1.1641532182693481E-10</v>
      </c>
      <c r="S146" s="4" t="s">
        <v>20</v>
      </c>
      <c r="T146" s="12">
        <v>-8.9152308230545406E-16</v>
      </c>
      <c r="U146" s="12">
        <v>2.5625035879882874E-15</v>
      </c>
      <c r="V146" s="12">
        <v>-6.8819022107355016E-16</v>
      </c>
      <c r="W146" s="12">
        <v>0</v>
      </c>
      <c r="X146" s="12">
        <v>1.6593571308075854E-15</v>
      </c>
      <c r="Y146" s="12">
        <v>0</v>
      </c>
      <c r="Z146" s="12">
        <v>-2.5260817616849196E-15</v>
      </c>
      <c r="AA146" s="12">
        <v>0</v>
      </c>
      <c r="AB146" s="12">
        <v>0</v>
      </c>
      <c r="AC146" s="12">
        <v>0</v>
      </c>
      <c r="AD146" s="12">
        <v>0</v>
      </c>
      <c r="AE146" s="12">
        <v>-1.1381890405320761E-15</v>
      </c>
      <c r="AF146" s="12">
        <v>-1.1272761457406078E-15</v>
      </c>
      <c r="AG146" s="12">
        <v>0</v>
      </c>
      <c r="AH146" s="12">
        <v>-2.2095477345291153E-15</v>
      </c>
    </row>
    <row r="147" spans="2:34" x14ac:dyDescent="0.2">
      <c r="B147" s="21" t="s">
        <v>7</v>
      </c>
      <c r="C147" s="3">
        <v>0</v>
      </c>
      <c r="D147" s="3">
        <v>2.9103830456733704E-11</v>
      </c>
      <c r="E147" s="3">
        <v>0</v>
      </c>
      <c r="F147" s="3">
        <v>0</v>
      </c>
      <c r="G147" s="3">
        <v>2.9103830456733704E-11</v>
      </c>
      <c r="H147" s="3">
        <v>-2.9103830456733704E-11</v>
      </c>
      <c r="I147" s="3">
        <v>0</v>
      </c>
      <c r="J147" s="3">
        <v>0</v>
      </c>
      <c r="K147" s="3">
        <v>2.9103830456733704E-11</v>
      </c>
      <c r="L147" s="3">
        <v>2.9103830456733704E-11</v>
      </c>
      <c r="M147" s="3">
        <v>-2.9103830456733704E-11</v>
      </c>
      <c r="N147" s="3">
        <v>0</v>
      </c>
      <c r="O147" s="3">
        <v>2.9103830456733704E-11</v>
      </c>
      <c r="P147" s="3">
        <v>0</v>
      </c>
      <c r="Q147" s="3">
        <v>0</v>
      </c>
      <c r="S147" s="21" t="s">
        <v>7</v>
      </c>
      <c r="T147" s="3">
        <v>0</v>
      </c>
      <c r="U147" s="3">
        <v>1.6980361649698479E-15</v>
      </c>
      <c r="V147" s="3">
        <v>0</v>
      </c>
      <c r="W147" s="3">
        <v>0</v>
      </c>
      <c r="X147" s="3">
        <v>1.9150468251077809E-15</v>
      </c>
      <c r="Y147" s="3">
        <v>-1.9541294133752867E-15</v>
      </c>
      <c r="Z147" s="3">
        <v>0</v>
      </c>
      <c r="AA147" s="3">
        <v>0</v>
      </c>
      <c r="AB147" s="3">
        <v>2.076228243945217E-15</v>
      </c>
      <c r="AC147" s="3">
        <v>2.1186002489236909E-15</v>
      </c>
      <c r="AD147" s="3">
        <v>-2.1618369886976441E-15</v>
      </c>
      <c r="AE147" s="3">
        <v>0</v>
      </c>
      <c r="AF147" s="3">
        <v>2.250975623383636E-15</v>
      </c>
      <c r="AG147" s="3">
        <v>0</v>
      </c>
      <c r="AH147" s="3">
        <v>0</v>
      </c>
    </row>
    <row r="148" spans="2:34" x14ac:dyDescent="0.2">
      <c r="B148" s="21" t="s">
        <v>8</v>
      </c>
      <c r="C148" s="3">
        <v>-4.3655745685100555E-11</v>
      </c>
      <c r="D148" s="3">
        <v>3.637978807091713E-11</v>
      </c>
      <c r="E148" s="3">
        <v>-3.2741809263825417E-11</v>
      </c>
      <c r="F148" s="3">
        <v>0</v>
      </c>
      <c r="G148" s="3">
        <v>0</v>
      </c>
      <c r="H148" s="3">
        <v>0</v>
      </c>
      <c r="I148" s="3">
        <v>-1.2369127944111824E-10</v>
      </c>
      <c r="J148" s="3">
        <v>0</v>
      </c>
      <c r="K148" s="3">
        <v>0</v>
      </c>
      <c r="L148" s="3">
        <v>-5.8207660913467407E-11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S148" s="21" t="s">
        <v>8</v>
      </c>
      <c r="T148" s="3">
        <v>-1.3578770042021946E-15</v>
      </c>
      <c r="U148" s="3">
        <v>1.1686407989372673E-15</v>
      </c>
      <c r="V148" s="3">
        <v>-1.0311536461211182E-15</v>
      </c>
      <c r="W148" s="3">
        <v>0</v>
      </c>
      <c r="X148" s="3">
        <v>0</v>
      </c>
      <c r="Y148" s="3">
        <v>0</v>
      </c>
      <c r="Z148" s="3">
        <v>-3.5988115225538854E-15</v>
      </c>
      <c r="AA148" s="3">
        <v>0</v>
      </c>
      <c r="AB148" s="3">
        <v>0</v>
      </c>
      <c r="AC148" s="3">
        <v>-1.595877870836603E-15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</row>
    <row r="149" spans="2:34" ht="19" x14ac:dyDescent="0.35">
      <c r="B149" s="22" t="s">
        <v>10</v>
      </c>
      <c r="C149" s="10">
        <v>168811.27898506448</v>
      </c>
      <c r="D149" s="10">
        <v>211283.97053167736</v>
      </c>
      <c r="E149" s="10">
        <v>231070.51176217687</v>
      </c>
      <c r="F149" s="10">
        <v>277934.6307025553</v>
      </c>
      <c r="G149" s="10">
        <v>325078.49457107339</v>
      </c>
      <c r="H149" s="10">
        <v>372289.31499528862</v>
      </c>
      <c r="I149" s="10">
        <v>419222.01720219664</v>
      </c>
      <c r="J149" s="10">
        <v>467553.11531947262</v>
      </c>
      <c r="K149" s="10">
        <v>517094.89118567563</v>
      </c>
      <c r="L149" s="10">
        <v>582427.03116011166</v>
      </c>
      <c r="M149" s="10">
        <v>656283.39509191387</v>
      </c>
      <c r="N149" s="10">
        <v>734252.92873188993</v>
      </c>
      <c r="O149" s="10">
        <v>816793.59639687999</v>
      </c>
      <c r="P149" s="10">
        <v>904464.12827848527</v>
      </c>
      <c r="Q149" s="10">
        <v>994876.92700024857</v>
      </c>
      <c r="S149" s="22" t="s">
        <v>10</v>
      </c>
      <c r="T149" s="19">
        <v>2.1357274020386163</v>
      </c>
      <c r="U149" s="19">
        <v>2.6531896294594239</v>
      </c>
      <c r="V149" s="19">
        <v>2.9868965715838058</v>
      </c>
      <c r="W149" s="19">
        <v>3.533616265007351</v>
      </c>
      <c r="X149" s="19">
        <v>4.0968605460451046</v>
      </c>
      <c r="Y149" s="19">
        <v>4.6191831049607854</v>
      </c>
      <c r="Z149" s="19">
        <v>5.1239892382887104</v>
      </c>
      <c r="AA149" s="19">
        <v>5.6291297938894305</v>
      </c>
      <c r="AB149" s="19">
        <v>6.1319688069054834</v>
      </c>
      <c r="AC149" s="19">
        <v>6.7445396316218336</v>
      </c>
      <c r="AD149" s="19">
        <v>7.4548534035974825</v>
      </c>
      <c r="AE149" s="19">
        <v>8.1778874699275867</v>
      </c>
      <c r="AF149" s="19">
        <v>8.9158000135882922</v>
      </c>
      <c r="AG149" s="19">
        <v>9.6713664320009833</v>
      </c>
      <c r="AH149" s="19">
        <v>10.415924968887309</v>
      </c>
    </row>
  </sheetData>
  <phoneticPr fontId="10" type="noConversion"/>
  <hyperlinks>
    <hyperlink ref="A1" location="Title!A1" display="Return" xr:uid="{CA49CAEF-B3A6-1448-858D-A9CE78A86E25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8588F-3E72-1E4F-AE1D-3F17E7D49C10}">
  <sheetPr codeName="Sheet20"/>
  <dimension ref="A1:K19"/>
  <sheetViews>
    <sheetView showGridLines="0" workbookViewId="0">
      <selection activeCell="C4" sqref="C4"/>
    </sheetView>
  </sheetViews>
  <sheetFormatPr baseColWidth="10" defaultRowHeight="16" x14ac:dyDescent="0.2"/>
  <cols>
    <col min="3" max="3" width="9" bestFit="1" customWidth="1"/>
    <col min="4" max="6" width="11.33203125" bestFit="1" customWidth="1"/>
    <col min="8" max="8" width="13.83203125" bestFit="1" customWidth="1"/>
    <col min="9" max="11" width="12.33203125" bestFit="1" customWidth="1"/>
  </cols>
  <sheetData>
    <row r="1" spans="1:11" x14ac:dyDescent="0.2">
      <c r="A1" s="23" t="s">
        <v>25</v>
      </c>
    </row>
    <row r="4" spans="1:11" x14ac:dyDescent="0.2">
      <c r="C4" s="256" t="s">
        <v>215</v>
      </c>
      <c r="D4" s="256"/>
    </row>
    <row r="5" spans="1:11" x14ac:dyDescent="0.2">
      <c r="C5" s="181"/>
      <c r="D5" s="138">
        <v>2016</v>
      </c>
      <c r="E5" s="28">
        <v>2017</v>
      </c>
      <c r="F5" s="103">
        <v>2018</v>
      </c>
      <c r="G5" s="39"/>
      <c r="H5" s="180"/>
      <c r="I5" s="138">
        <v>2016</v>
      </c>
      <c r="J5" s="28">
        <v>2017</v>
      </c>
      <c r="K5" s="103">
        <v>2018</v>
      </c>
    </row>
    <row r="6" spans="1:11" x14ac:dyDescent="0.2">
      <c r="C6" s="168" t="s">
        <v>10</v>
      </c>
      <c r="D6" s="187">
        <v>2654715.1362796277</v>
      </c>
      <c r="E6" s="169">
        <v>2800968.8985421411</v>
      </c>
      <c r="F6" s="186">
        <v>2626942.802796992</v>
      </c>
      <c r="G6" s="39"/>
      <c r="H6" s="168" t="s">
        <v>110</v>
      </c>
      <c r="I6" s="187">
        <v>79.920899652551512</v>
      </c>
      <c r="J6" s="169">
        <v>85.107061008173474</v>
      </c>
      <c r="K6" s="186">
        <v>84.593832827748585</v>
      </c>
    </row>
    <row r="7" spans="1:11" x14ac:dyDescent="0.2">
      <c r="C7" s="26" t="s">
        <v>62</v>
      </c>
      <c r="D7" s="166">
        <v>9741.9842443171292</v>
      </c>
      <c r="E7" s="61">
        <v>7239.5471871213185</v>
      </c>
      <c r="F7" s="184">
        <v>4779.0362095715354</v>
      </c>
      <c r="G7" s="39"/>
      <c r="H7" s="27" t="s">
        <v>111</v>
      </c>
      <c r="I7" s="164">
        <v>129.94184145497866</v>
      </c>
      <c r="J7" s="162">
        <v>136.71223733742028</v>
      </c>
      <c r="K7" s="183">
        <v>140.19124171530748</v>
      </c>
    </row>
    <row r="8" spans="1:11" x14ac:dyDescent="0.2">
      <c r="C8" s="26" t="s">
        <v>63</v>
      </c>
      <c r="D8" s="166">
        <v>83825.23637712677</v>
      </c>
      <c r="E8" s="61">
        <v>73275.646396806857</v>
      </c>
      <c r="F8" s="184">
        <v>63974.547387554681</v>
      </c>
      <c r="G8" s="39"/>
    </row>
    <row r="9" spans="1:11" x14ac:dyDescent="0.2">
      <c r="C9" s="26" t="s">
        <v>64</v>
      </c>
      <c r="D9" s="166">
        <v>880270.07453492237</v>
      </c>
      <c r="E9" s="61">
        <v>813140.28705640614</v>
      </c>
      <c r="F9" s="184">
        <v>735623.46210420353</v>
      </c>
      <c r="G9" s="39"/>
      <c r="H9" s="180"/>
      <c r="I9" s="138">
        <v>2016</v>
      </c>
      <c r="J9" s="28">
        <v>2017</v>
      </c>
      <c r="K9" s="103">
        <v>2018</v>
      </c>
    </row>
    <row r="10" spans="1:11" x14ac:dyDescent="0.2">
      <c r="C10" s="26" t="s">
        <v>65</v>
      </c>
      <c r="D10" s="166">
        <v>315406.40537970193</v>
      </c>
      <c r="E10" s="61">
        <v>327265.95049760805</v>
      </c>
      <c r="F10" s="184">
        <v>369887.34087043803</v>
      </c>
      <c r="G10" s="39"/>
      <c r="H10" s="168" t="s">
        <v>110</v>
      </c>
      <c r="I10" s="187">
        <v>8591489</v>
      </c>
      <c r="J10" s="169">
        <v>9227698</v>
      </c>
      <c r="K10" s="186">
        <v>8003551</v>
      </c>
    </row>
    <row r="11" spans="1:11" x14ac:dyDescent="0.2">
      <c r="C11" s="26" t="s">
        <v>103</v>
      </c>
      <c r="D11" s="166">
        <v>174259.44037562364</v>
      </c>
      <c r="E11" s="61">
        <v>209966.74045390834</v>
      </c>
      <c r="F11" s="184">
        <v>239043.36127732566</v>
      </c>
      <c r="G11" s="39"/>
      <c r="H11" s="27" t="s">
        <v>111</v>
      </c>
      <c r="I11" s="164">
        <v>13249501</v>
      </c>
      <c r="J11" s="162">
        <v>13405255</v>
      </c>
      <c r="K11" s="183">
        <v>12683324</v>
      </c>
    </row>
    <row r="12" spans="1:11" x14ac:dyDescent="0.2">
      <c r="C12" s="26" t="s">
        <v>104</v>
      </c>
      <c r="D12" s="166">
        <v>196183.5903442686</v>
      </c>
      <c r="E12" s="61">
        <v>209934.40321700211</v>
      </c>
      <c r="F12" s="184">
        <v>186100.88950271803</v>
      </c>
      <c r="G12" s="39"/>
      <c r="H12" s="39"/>
      <c r="I12" s="39"/>
      <c r="J12" s="39"/>
      <c r="K12" s="39"/>
    </row>
    <row r="13" spans="1:11" x14ac:dyDescent="0.2">
      <c r="C13" s="26" t="s">
        <v>105</v>
      </c>
      <c r="D13" s="166">
        <v>572541.01656244241</v>
      </c>
      <c r="E13" s="61">
        <v>591127.87744532339</v>
      </c>
      <c r="F13" s="184">
        <v>506316.77419368533</v>
      </c>
      <c r="G13" s="39"/>
      <c r="H13" s="39"/>
      <c r="I13" s="39"/>
      <c r="J13" s="39"/>
      <c r="K13" s="39"/>
    </row>
    <row r="14" spans="1:11" x14ac:dyDescent="0.2">
      <c r="C14" s="26" t="s">
        <v>106</v>
      </c>
      <c r="D14" s="166">
        <v>285621.10814980546</v>
      </c>
      <c r="E14" s="61">
        <v>388862.00886478747</v>
      </c>
      <c r="F14" s="184">
        <v>350774.72778224398</v>
      </c>
      <c r="G14" s="39"/>
      <c r="H14" s="39"/>
      <c r="I14" s="39"/>
      <c r="J14" s="39"/>
      <c r="K14" s="39"/>
    </row>
    <row r="15" spans="1:11" x14ac:dyDescent="0.2">
      <c r="C15" s="26" t="s">
        <v>107</v>
      </c>
      <c r="D15" s="166">
        <v>9488.7707728072746</v>
      </c>
      <c r="E15" s="61">
        <v>35712.653383488578</v>
      </c>
      <c r="F15" s="184">
        <v>33053.651207233102</v>
      </c>
      <c r="G15" s="39"/>
      <c r="H15" s="39"/>
      <c r="I15" s="39"/>
      <c r="J15" s="39"/>
      <c r="K15" s="39"/>
    </row>
    <row r="16" spans="1:11" x14ac:dyDescent="0.2">
      <c r="C16" s="26" t="s">
        <v>67</v>
      </c>
      <c r="D16" s="166">
        <v>114452.29257730434</v>
      </c>
      <c r="E16" s="61">
        <v>129254.67239766088</v>
      </c>
      <c r="F16" s="184">
        <v>125200.207988897</v>
      </c>
      <c r="G16" s="39"/>
      <c r="H16" s="39"/>
      <c r="I16" s="39"/>
      <c r="J16" s="39"/>
      <c r="K16" s="39"/>
    </row>
    <row r="17" spans="3:11" x14ac:dyDescent="0.2">
      <c r="C17" s="26" t="s">
        <v>108</v>
      </c>
      <c r="D17" s="166">
        <v>0</v>
      </c>
      <c r="E17" s="61">
        <v>16.582118272039004</v>
      </c>
      <c r="F17" s="184">
        <v>5.8392598073778661</v>
      </c>
      <c r="G17" s="39"/>
      <c r="H17" s="39"/>
      <c r="I17" s="39"/>
      <c r="J17" s="39"/>
      <c r="K17" s="39"/>
    </row>
    <row r="18" spans="3:11" x14ac:dyDescent="0.2">
      <c r="C18" s="27" t="s">
        <v>109</v>
      </c>
      <c r="D18" s="167">
        <v>12925.21696130766</v>
      </c>
      <c r="E18" s="64">
        <v>15172.529523755738</v>
      </c>
      <c r="F18" s="185">
        <v>12182.965013313453</v>
      </c>
      <c r="G18" s="39"/>
      <c r="H18" s="39"/>
      <c r="I18" s="39"/>
      <c r="J18" s="39"/>
      <c r="K18" s="39"/>
    </row>
    <row r="19" spans="3:11" x14ac:dyDescent="0.2">
      <c r="C19" s="39"/>
      <c r="D19" s="39"/>
      <c r="E19" s="39"/>
      <c r="F19" s="39"/>
      <c r="G19" s="39"/>
      <c r="H19" s="39"/>
      <c r="I19" s="39"/>
      <c r="J19" s="39"/>
      <c r="K19" s="39"/>
    </row>
  </sheetData>
  <phoneticPr fontId="10" type="noConversion"/>
  <hyperlinks>
    <hyperlink ref="A1" location="Title!A1" display="Return" xr:uid="{C5909C87-F76B-2448-AB70-F5C628ACFE27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7E05C-BC1B-BD4C-8B0E-2CD7DCAD8E8E}">
  <sheetPr codeName="Sheet21"/>
  <dimension ref="A1:N20"/>
  <sheetViews>
    <sheetView showGridLines="0" workbookViewId="0">
      <selection activeCell="C4" sqref="C4:D4"/>
    </sheetView>
  </sheetViews>
  <sheetFormatPr baseColWidth="10" defaultRowHeight="16" x14ac:dyDescent="0.2"/>
  <cols>
    <col min="4" max="4" width="7.5" bestFit="1" customWidth="1"/>
    <col min="5" max="5" width="20.83203125" bestFit="1" customWidth="1"/>
    <col min="6" max="6" width="16.33203125" bestFit="1" customWidth="1"/>
    <col min="7" max="7" width="14.6640625" bestFit="1" customWidth="1"/>
    <col min="8" max="8" width="9.1640625" bestFit="1" customWidth="1"/>
    <col min="9" max="9" width="13.83203125" bestFit="1" customWidth="1"/>
    <col min="10" max="10" width="15.6640625" bestFit="1" customWidth="1"/>
    <col min="11" max="11" width="14" bestFit="1" customWidth="1"/>
    <col min="12" max="12" width="27.33203125" bestFit="1" customWidth="1"/>
    <col min="13" max="13" width="17" bestFit="1" customWidth="1"/>
    <col min="14" max="14" width="9.33203125" customWidth="1"/>
  </cols>
  <sheetData>
    <row r="1" spans="1:14" x14ac:dyDescent="0.2">
      <c r="A1" s="23" t="s">
        <v>25</v>
      </c>
    </row>
    <row r="4" spans="1:14" x14ac:dyDescent="0.2">
      <c r="C4" s="256" t="s">
        <v>112</v>
      </c>
      <c r="D4" s="256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 ht="19" x14ac:dyDescent="0.25">
      <c r="C5" s="96"/>
      <c r="D5" s="29" t="s">
        <v>81</v>
      </c>
      <c r="E5" s="30" t="s">
        <v>72</v>
      </c>
      <c r="F5" s="30" t="s">
        <v>73</v>
      </c>
      <c r="G5" s="30" t="s">
        <v>74</v>
      </c>
      <c r="H5" s="30" t="s">
        <v>75</v>
      </c>
      <c r="I5" s="30" t="s">
        <v>76</v>
      </c>
      <c r="J5" s="30" t="s">
        <v>77</v>
      </c>
      <c r="K5" s="30" t="s">
        <v>78</v>
      </c>
      <c r="L5" s="30" t="s">
        <v>79</v>
      </c>
      <c r="M5" s="30" t="s">
        <v>80</v>
      </c>
      <c r="N5" s="82" t="s">
        <v>10</v>
      </c>
    </row>
    <row r="6" spans="1:14" x14ac:dyDescent="0.2">
      <c r="C6" s="83">
        <v>2016</v>
      </c>
      <c r="D6" s="48">
        <v>29.410780960478441</v>
      </c>
      <c r="E6" s="49">
        <v>8.0514597621261679</v>
      </c>
      <c r="F6" s="49">
        <v>30.645400629733356</v>
      </c>
      <c r="G6" s="49">
        <v>0</v>
      </c>
      <c r="H6" s="49">
        <v>21.532940750396385</v>
      </c>
      <c r="I6" s="49">
        <v>8.9443672168706634</v>
      </c>
      <c r="J6" s="49">
        <v>6.1387429955556039</v>
      </c>
      <c r="K6" s="49">
        <v>3.1559424662563371</v>
      </c>
      <c r="L6" s="49">
        <v>2.0511119720305722</v>
      </c>
      <c r="M6" s="49">
        <v>0.33458867935931474</v>
      </c>
      <c r="N6" s="145">
        <f>SUM(D6:M6)</f>
        <v>110.26533543280684</v>
      </c>
    </row>
    <row r="7" spans="1:14" x14ac:dyDescent="0.2">
      <c r="C7" s="84">
        <v>2017</v>
      </c>
      <c r="D7" s="48">
        <v>29.222348926364134</v>
      </c>
      <c r="E7" s="49">
        <v>9.0719156908071152</v>
      </c>
      <c r="F7" s="49">
        <v>32.091901556107153</v>
      </c>
      <c r="G7" s="49">
        <v>0</v>
      </c>
      <c r="H7" s="49">
        <v>22.37246053575068</v>
      </c>
      <c r="I7" s="49">
        <v>9.2008622949024819</v>
      </c>
      <c r="J7" s="49">
        <v>7.5300709153153811</v>
      </c>
      <c r="K7" s="49">
        <v>3.6778158986430092</v>
      </c>
      <c r="L7" s="49">
        <v>2.1477557197242447</v>
      </c>
      <c r="M7" s="49">
        <v>0.3571212072945143</v>
      </c>
      <c r="N7" s="145">
        <f t="shared" ref="N7:N20" si="0">SUM(D7:M7)</f>
        <v>115.6722527449087</v>
      </c>
    </row>
    <row r="8" spans="1:14" x14ac:dyDescent="0.2">
      <c r="C8" s="84">
        <v>2018</v>
      </c>
      <c r="D8" s="48">
        <v>29.577197575757577</v>
      </c>
      <c r="E8" s="49">
        <v>9.483906519471887</v>
      </c>
      <c r="F8" s="49">
        <v>32.420522650231128</v>
      </c>
      <c r="G8" s="49">
        <v>0</v>
      </c>
      <c r="H8" s="49">
        <v>22.26312487700535</v>
      </c>
      <c r="I8" s="49">
        <v>9.2783530600924493</v>
      </c>
      <c r="J8" s="49">
        <v>8.5552859866944626</v>
      </c>
      <c r="K8" s="49">
        <v>4.4308741418856155</v>
      </c>
      <c r="L8" s="49">
        <v>2.2989856790839602</v>
      </c>
      <c r="M8" s="49">
        <v>0.37289375993232426</v>
      </c>
      <c r="N8" s="145">
        <f t="shared" si="0"/>
        <v>118.68114425015474</v>
      </c>
    </row>
    <row r="9" spans="1:14" x14ac:dyDescent="0.2">
      <c r="C9" s="84">
        <v>2019</v>
      </c>
      <c r="D9" s="48">
        <v>29.95533061626702</v>
      </c>
      <c r="E9" s="49">
        <v>11.510981819541051</v>
      </c>
      <c r="F9" s="49">
        <v>33.013058642908938</v>
      </c>
      <c r="G9" s="49">
        <v>0</v>
      </c>
      <c r="H9" s="49">
        <v>22.551746916429096</v>
      </c>
      <c r="I9" s="49">
        <v>9.4332554870988634</v>
      </c>
      <c r="J9" s="49">
        <v>12.185902661517122</v>
      </c>
      <c r="K9" s="49">
        <v>5.8223895542304538</v>
      </c>
      <c r="L9" s="49">
        <v>2.7195195743048988</v>
      </c>
      <c r="M9" s="49">
        <v>0.39204630021882897</v>
      </c>
      <c r="N9" s="145">
        <f t="shared" si="0"/>
        <v>127.58423157251626</v>
      </c>
    </row>
    <row r="10" spans="1:14" x14ac:dyDescent="0.2">
      <c r="C10" s="84">
        <v>2020</v>
      </c>
      <c r="D10" s="48">
        <v>30.333463656776456</v>
      </c>
      <c r="E10" s="49">
        <v>13.493155759106388</v>
      </c>
      <c r="F10" s="49">
        <v>33.605594635586748</v>
      </c>
      <c r="G10" s="49">
        <v>0</v>
      </c>
      <c r="H10" s="49">
        <v>22.840368955852846</v>
      </c>
      <c r="I10" s="49">
        <v>9.5879579448650745</v>
      </c>
      <c r="J10" s="49">
        <v>15.771686437710734</v>
      </c>
      <c r="K10" s="49">
        <v>7.2139049665752921</v>
      </c>
      <c r="L10" s="49">
        <v>3.1400534695258373</v>
      </c>
      <c r="M10" s="49">
        <v>0.41119884050533373</v>
      </c>
      <c r="N10" s="145">
        <f t="shared" si="0"/>
        <v>136.39738466650473</v>
      </c>
    </row>
    <row r="11" spans="1:14" x14ac:dyDescent="0.2">
      <c r="C11" s="84">
        <v>2021</v>
      </c>
      <c r="D11" s="48">
        <v>30.711596697285891</v>
      </c>
      <c r="E11" s="49">
        <v>15.475329698671727</v>
      </c>
      <c r="F11" s="49">
        <v>34.198130628264565</v>
      </c>
      <c r="G11" s="49">
        <v>0</v>
      </c>
      <c r="H11" s="49">
        <v>23.128990995276592</v>
      </c>
      <c r="I11" s="49">
        <v>9.7426604026312855</v>
      </c>
      <c r="J11" s="49">
        <v>19.357470213904346</v>
      </c>
      <c r="K11" s="49">
        <v>8.6054203789201296</v>
      </c>
      <c r="L11" s="49">
        <v>3.5605873647467763</v>
      </c>
      <c r="M11" s="49">
        <v>0.43035138079183849</v>
      </c>
      <c r="N11" s="145">
        <f t="shared" si="0"/>
        <v>145.21053776049317</v>
      </c>
    </row>
    <row r="12" spans="1:14" x14ac:dyDescent="0.2">
      <c r="C12" s="84">
        <v>2022</v>
      </c>
      <c r="D12" s="48">
        <v>31.089729737795327</v>
      </c>
      <c r="E12" s="49">
        <v>17.457503638237068</v>
      </c>
      <c r="F12" s="49">
        <v>34.790666620942375</v>
      </c>
      <c r="G12" s="49">
        <v>0</v>
      </c>
      <c r="H12" s="49">
        <v>23.417613034700342</v>
      </c>
      <c r="I12" s="49">
        <v>9.7426604026312855</v>
      </c>
      <c r="J12" s="49">
        <v>22.943253990097958</v>
      </c>
      <c r="K12" s="49">
        <v>9.9969357912649688</v>
      </c>
      <c r="L12" s="49">
        <v>3.9811212599677148</v>
      </c>
      <c r="M12" s="49">
        <v>0.44950392107834325</v>
      </c>
      <c r="N12" s="145">
        <f t="shared" si="0"/>
        <v>153.86898839671539</v>
      </c>
    </row>
    <row r="13" spans="1:14" x14ac:dyDescent="0.2">
      <c r="C13" s="84">
        <v>2023</v>
      </c>
      <c r="D13" s="48">
        <v>31.467862778304763</v>
      </c>
      <c r="E13" s="49">
        <v>19.439677577802406</v>
      </c>
      <c r="F13" s="49">
        <v>35.383202613620185</v>
      </c>
      <c r="G13" s="49">
        <v>0</v>
      </c>
      <c r="H13" s="49">
        <v>23.706235074124088</v>
      </c>
      <c r="I13" s="49">
        <v>9.7426604026312855</v>
      </c>
      <c r="J13" s="49">
        <v>26.52903776629157</v>
      </c>
      <c r="K13" s="49">
        <v>11.388451203609806</v>
      </c>
      <c r="L13" s="49">
        <v>4.4016551551886538</v>
      </c>
      <c r="M13" s="49">
        <v>0.46865646136484806</v>
      </c>
      <c r="N13" s="145">
        <f t="shared" si="0"/>
        <v>162.52743903293759</v>
      </c>
    </row>
    <row r="14" spans="1:14" x14ac:dyDescent="0.2">
      <c r="C14" s="84">
        <v>2024</v>
      </c>
      <c r="D14" s="48">
        <v>31.845995818814199</v>
      </c>
      <c r="E14" s="49">
        <v>21.421851517367745</v>
      </c>
      <c r="F14" s="49">
        <v>35.975738606297995</v>
      </c>
      <c r="G14" s="49">
        <v>0</v>
      </c>
      <c r="H14" s="49">
        <v>23.994857113547837</v>
      </c>
      <c r="I14" s="49">
        <v>9.7426604026312855</v>
      </c>
      <c r="J14" s="49">
        <v>30.114821542485178</v>
      </c>
      <c r="K14" s="49">
        <v>12.779966615954644</v>
      </c>
      <c r="L14" s="49">
        <v>4.8221890504095928</v>
      </c>
      <c r="M14" s="49">
        <v>0.48780900165135282</v>
      </c>
      <c r="N14" s="145">
        <f t="shared" si="0"/>
        <v>171.18588966915985</v>
      </c>
    </row>
    <row r="15" spans="1:14" x14ac:dyDescent="0.2">
      <c r="C15" s="84">
        <v>2025</v>
      </c>
      <c r="D15" s="48">
        <v>32.224128859323635</v>
      </c>
      <c r="E15" s="49">
        <v>23.404025456933084</v>
      </c>
      <c r="F15" s="49">
        <v>36.568274598975812</v>
      </c>
      <c r="G15" s="49">
        <v>0</v>
      </c>
      <c r="H15" s="49">
        <v>24.283479152971584</v>
      </c>
      <c r="I15" s="49">
        <v>9.7426604026312855</v>
      </c>
      <c r="J15" s="49">
        <v>33.70060531867879</v>
      </c>
      <c r="K15" s="49">
        <v>14.171482028299483</v>
      </c>
      <c r="L15" s="49">
        <v>5.2427229456305309</v>
      </c>
      <c r="M15" s="49">
        <v>0.50696154193785758</v>
      </c>
      <c r="N15" s="145">
        <f t="shared" si="0"/>
        <v>179.84434030538208</v>
      </c>
    </row>
    <row r="16" spans="1:14" x14ac:dyDescent="0.2">
      <c r="C16" s="84">
        <v>2026</v>
      </c>
      <c r="D16" s="48">
        <v>32.602261899833074</v>
      </c>
      <c r="E16" s="49">
        <v>25.386199396498426</v>
      </c>
      <c r="F16" s="49">
        <v>37.160810591653622</v>
      </c>
      <c r="G16" s="49">
        <v>0</v>
      </c>
      <c r="H16" s="49">
        <v>24.572101192395333</v>
      </c>
      <c r="I16" s="49">
        <v>9.7426604026312855</v>
      </c>
      <c r="J16" s="49">
        <v>37.286389094872398</v>
      </c>
      <c r="K16" s="49">
        <v>15.56299744064432</v>
      </c>
      <c r="L16" s="49">
        <v>5.6632568408514699</v>
      </c>
      <c r="M16" s="49">
        <v>0.5261140822243624</v>
      </c>
      <c r="N16" s="145">
        <f t="shared" si="0"/>
        <v>188.50279094160427</v>
      </c>
    </row>
    <row r="17" spans="3:14" x14ac:dyDescent="0.2">
      <c r="C17" s="84">
        <v>2027</v>
      </c>
      <c r="D17" s="48">
        <v>32.980394940342507</v>
      </c>
      <c r="E17" s="49">
        <v>27.368373336063765</v>
      </c>
      <c r="F17" s="49">
        <v>37.753346584331432</v>
      </c>
      <c r="G17" s="49">
        <v>0</v>
      </c>
      <c r="H17" s="49">
        <v>24.86072323181908</v>
      </c>
      <c r="I17" s="49">
        <v>9.7426604026312855</v>
      </c>
      <c r="J17" s="49">
        <v>40.872172871066006</v>
      </c>
      <c r="K17" s="49">
        <v>16.954512852989158</v>
      </c>
      <c r="L17" s="49">
        <v>6.0837907360724097</v>
      </c>
      <c r="M17" s="49">
        <v>0.5452666225108671</v>
      </c>
      <c r="N17" s="145">
        <f t="shared" si="0"/>
        <v>197.1612415778265</v>
      </c>
    </row>
    <row r="18" spans="3:14" x14ac:dyDescent="0.2">
      <c r="C18" s="84">
        <v>2028</v>
      </c>
      <c r="D18" s="48">
        <v>33.358527980851946</v>
      </c>
      <c r="E18" s="49">
        <v>29.350547275629101</v>
      </c>
      <c r="F18" s="49">
        <v>38.345882577009249</v>
      </c>
      <c r="G18" s="49">
        <v>0</v>
      </c>
      <c r="H18" s="49">
        <v>25.149345271242829</v>
      </c>
      <c r="I18" s="49">
        <v>9.7426604026312855</v>
      </c>
      <c r="J18" s="49">
        <v>44.457956647259614</v>
      </c>
      <c r="K18" s="49">
        <v>18.346028265333999</v>
      </c>
      <c r="L18" s="49">
        <v>6.5043246312933487</v>
      </c>
      <c r="M18" s="49">
        <v>0.56441916279737192</v>
      </c>
      <c r="N18" s="145">
        <f t="shared" si="0"/>
        <v>205.81969221404876</v>
      </c>
    </row>
    <row r="19" spans="3:14" x14ac:dyDescent="0.2">
      <c r="C19" s="84">
        <v>2029</v>
      </c>
      <c r="D19" s="48">
        <v>33.736661021361378</v>
      </c>
      <c r="E19" s="49">
        <v>31.332721215194436</v>
      </c>
      <c r="F19" s="49">
        <v>38.938418569687059</v>
      </c>
      <c r="G19" s="49">
        <v>0</v>
      </c>
      <c r="H19" s="49">
        <v>25.437967310666576</v>
      </c>
      <c r="I19" s="49">
        <v>9.7426604026312855</v>
      </c>
      <c r="J19" s="49">
        <v>48.043740423453222</v>
      </c>
      <c r="K19" s="49">
        <v>19.737543677678833</v>
      </c>
      <c r="L19" s="49">
        <v>6.9248585265142886</v>
      </c>
      <c r="M19" s="49">
        <v>0.58357170308387674</v>
      </c>
      <c r="N19" s="145">
        <f t="shared" si="0"/>
        <v>214.47814285027098</v>
      </c>
    </row>
    <row r="20" spans="3:14" x14ac:dyDescent="0.2">
      <c r="C20" s="85">
        <v>2030</v>
      </c>
      <c r="D20" s="50">
        <v>34.114794061870818</v>
      </c>
      <c r="E20" s="51">
        <v>33.314895154759775</v>
      </c>
      <c r="F20" s="51">
        <v>39.530954562364869</v>
      </c>
      <c r="G20" s="51">
        <v>0</v>
      </c>
      <c r="H20" s="51">
        <v>25.437967310666576</v>
      </c>
      <c r="I20" s="51">
        <v>9.7426604026312855</v>
      </c>
      <c r="J20" s="51">
        <v>51.629524199646831</v>
      </c>
      <c r="K20" s="51">
        <v>21.12905909002367</v>
      </c>
      <c r="L20" s="51">
        <v>7.3453924217352276</v>
      </c>
      <c r="M20" s="51">
        <v>0.60272424337038144</v>
      </c>
      <c r="N20" s="146">
        <f t="shared" si="0"/>
        <v>222.84797144706943</v>
      </c>
    </row>
  </sheetData>
  <phoneticPr fontId="10" type="noConversion"/>
  <hyperlinks>
    <hyperlink ref="A1" location="Title!A1" display="Return" xr:uid="{76DCF0CF-3F56-3046-B3EF-95FDF377F90C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358A-2F79-324D-A773-00AC5DBF33E7}">
  <sheetPr codeName="Sheet22"/>
  <dimension ref="A1:J20"/>
  <sheetViews>
    <sheetView showGridLines="0" workbookViewId="0">
      <selection activeCell="C4" sqref="C4:D4"/>
    </sheetView>
  </sheetViews>
  <sheetFormatPr baseColWidth="10" defaultRowHeight="16" x14ac:dyDescent="0.2"/>
  <cols>
    <col min="1" max="9" width="10.83203125" style="39"/>
    <col min="10" max="10" width="15.5" style="39" customWidth="1"/>
    <col min="11" max="16384" width="10.83203125" style="39"/>
  </cols>
  <sheetData>
    <row r="1" spans="1:10" x14ac:dyDescent="0.2">
      <c r="A1" s="23" t="s">
        <v>25</v>
      </c>
    </row>
    <row r="4" spans="1:10" x14ac:dyDescent="0.2">
      <c r="C4" s="256" t="s">
        <v>112</v>
      </c>
      <c r="D4" s="256"/>
      <c r="E4" s="43"/>
      <c r="F4" s="43"/>
      <c r="G4" s="43"/>
      <c r="H4" s="43"/>
    </row>
    <row r="5" spans="1:10" ht="19" x14ac:dyDescent="0.25">
      <c r="C5" s="96"/>
      <c r="D5" s="29" t="s">
        <v>84</v>
      </c>
      <c r="E5" s="30" t="s">
        <v>85</v>
      </c>
      <c r="F5" s="30" t="s">
        <v>86</v>
      </c>
      <c r="G5" s="30" t="s">
        <v>87</v>
      </c>
      <c r="H5" s="30" t="s">
        <v>88</v>
      </c>
      <c r="I5" s="82" t="s">
        <v>10</v>
      </c>
      <c r="J5" s="188" t="s">
        <v>113</v>
      </c>
    </row>
    <row r="6" spans="1:10" x14ac:dyDescent="0.2">
      <c r="C6" s="83">
        <v>2016</v>
      </c>
      <c r="D6" s="48">
        <v>1.2114287423815291</v>
      </c>
      <c r="E6" s="49">
        <v>85.956078460775188</v>
      </c>
      <c r="F6" s="49">
        <v>8.3156082568164766</v>
      </c>
      <c r="G6" s="49">
        <v>12.403556687888102</v>
      </c>
      <c r="H6" s="49">
        <v>2.3786632849455356</v>
      </c>
      <c r="I6" s="145">
        <f t="shared" ref="I6:I20" si="0">SUM(D6:H6)</f>
        <v>110.26533543280682</v>
      </c>
      <c r="J6" s="189">
        <f>E6/I6</f>
        <v>0.77953853877454404</v>
      </c>
    </row>
    <row r="7" spans="1:10" x14ac:dyDescent="0.2">
      <c r="C7" s="84">
        <v>2017</v>
      </c>
      <c r="D7" s="48">
        <v>1.3347621916875538</v>
      </c>
      <c r="E7" s="49">
        <v>89.051051066334821</v>
      </c>
      <c r="F7" s="49">
        <v>9.344356596301278</v>
      </c>
      <c r="G7" s="49">
        <v>13.297155292769823</v>
      </c>
      <c r="H7" s="49">
        <v>2.6449275978152276</v>
      </c>
      <c r="I7" s="145">
        <f t="shared" si="0"/>
        <v>115.6722527449087</v>
      </c>
      <c r="J7" s="189">
        <f t="shared" ref="J7:J20" si="1">E7/I7</f>
        <v>0.76985663331653575</v>
      </c>
    </row>
    <row r="8" spans="1:10" x14ac:dyDescent="0.2">
      <c r="C8" s="84">
        <v>2018</v>
      </c>
      <c r="D8" s="48">
        <v>1.4122449804320538</v>
      </c>
      <c r="E8" s="49">
        <v>90.213732644278807</v>
      </c>
      <c r="F8" s="49">
        <v>10.088564388062535</v>
      </c>
      <c r="G8" s="49">
        <v>14.171350544967201</v>
      </c>
      <c r="H8" s="49">
        <v>2.7952516924141504</v>
      </c>
      <c r="I8" s="145">
        <f t="shared" si="0"/>
        <v>118.68114425015474</v>
      </c>
      <c r="J8" s="189">
        <f t="shared" si="1"/>
        <v>0.76013534596639332</v>
      </c>
    </row>
    <row r="9" spans="1:10" x14ac:dyDescent="0.2">
      <c r="C9" s="84">
        <v>2019</v>
      </c>
      <c r="D9" s="48">
        <v>1.6747346788702711</v>
      </c>
      <c r="E9" s="49">
        <v>93.91044188813845</v>
      </c>
      <c r="F9" s="49">
        <v>12.689606527962516</v>
      </c>
      <c r="G9" s="49">
        <v>15.988280486302713</v>
      </c>
      <c r="H9" s="49">
        <v>3.321167991242346</v>
      </c>
      <c r="I9" s="145">
        <f t="shared" si="0"/>
        <v>127.58423157251629</v>
      </c>
      <c r="J9" s="189">
        <f t="shared" si="1"/>
        <v>0.73606621077434375</v>
      </c>
    </row>
    <row r="10" spans="1:10" x14ac:dyDescent="0.2">
      <c r="C10" s="84">
        <v>2020</v>
      </c>
      <c r="D10" s="48">
        <v>1.9337506683529895</v>
      </c>
      <c r="E10" s="49">
        <v>97.561974704948241</v>
      </c>
      <c r="F10" s="49">
        <v>15.262808766723557</v>
      </c>
      <c r="G10" s="49">
        <v>17.799006095172668</v>
      </c>
      <c r="H10" s="49">
        <v>3.8398444313072391</v>
      </c>
      <c r="I10" s="145">
        <f t="shared" si="0"/>
        <v>136.39738466650468</v>
      </c>
      <c r="J10" s="189">
        <f t="shared" si="1"/>
        <v>0.71527745890062278</v>
      </c>
    </row>
    <row r="11" spans="1:10" x14ac:dyDescent="0.2">
      <c r="C11" s="84">
        <v>2021</v>
      </c>
      <c r="D11" s="48">
        <v>2.1927666578357079</v>
      </c>
      <c r="E11" s="49">
        <v>101.2135075217581</v>
      </c>
      <c r="F11" s="49">
        <v>17.836011005484607</v>
      </c>
      <c r="G11" s="49">
        <v>19.609731704042616</v>
      </c>
      <c r="H11" s="49">
        <v>4.3585208713721331</v>
      </c>
      <c r="I11" s="145">
        <f t="shared" si="0"/>
        <v>145.21053776049317</v>
      </c>
      <c r="J11" s="189">
        <f t="shared" si="1"/>
        <v>0.69701213894474567</v>
      </c>
    </row>
    <row r="12" spans="1:10" x14ac:dyDescent="0.2">
      <c r="C12" s="84">
        <v>2022</v>
      </c>
      <c r="D12" s="48">
        <v>2.4416733105643389</v>
      </c>
      <c r="E12" s="49">
        <v>104.86504033856789</v>
      </c>
      <c r="F12" s="49">
        <v>20.409213244245656</v>
      </c>
      <c r="G12" s="49">
        <v>21.275864191900446</v>
      </c>
      <c r="H12" s="49">
        <v>4.8771973114370279</v>
      </c>
      <c r="I12" s="145">
        <f t="shared" si="0"/>
        <v>153.86898839671534</v>
      </c>
      <c r="J12" s="189">
        <f t="shared" si="1"/>
        <v>0.68152160764323622</v>
      </c>
    </row>
    <row r="13" spans="1:10" x14ac:dyDescent="0.2">
      <c r="C13" s="84">
        <v>2023</v>
      </c>
      <c r="D13" s="48">
        <v>2.6905799632929699</v>
      </c>
      <c r="E13" s="49">
        <v>108.51657315537776</v>
      </c>
      <c r="F13" s="49">
        <v>22.982415483006701</v>
      </c>
      <c r="G13" s="49">
        <v>22.941996679758276</v>
      </c>
      <c r="H13" s="49">
        <v>5.3958737515019211</v>
      </c>
      <c r="I13" s="145">
        <f t="shared" si="0"/>
        <v>162.52743903293762</v>
      </c>
      <c r="J13" s="189">
        <f t="shared" si="1"/>
        <v>0.66768155457975265</v>
      </c>
    </row>
    <row r="14" spans="1:10" x14ac:dyDescent="0.2">
      <c r="C14" s="84">
        <v>2024</v>
      </c>
      <c r="D14" s="48">
        <v>2.9394866160216004</v>
      </c>
      <c r="E14" s="49">
        <v>112.16810597218759</v>
      </c>
      <c r="F14" s="49">
        <v>25.555617721767742</v>
      </c>
      <c r="G14" s="49">
        <v>24.608129167616106</v>
      </c>
      <c r="H14" s="49">
        <v>5.9145501915668151</v>
      </c>
      <c r="I14" s="145">
        <f t="shared" si="0"/>
        <v>171.18588966915985</v>
      </c>
      <c r="J14" s="189">
        <f t="shared" si="1"/>
        <v>0.65524153999472623</v>
      </c>
    </row>
    <row r="15" spans="1:10" x14ac:dyDescent="0.2">
      <c r="C15" s="84">
        <v>2025</v>
      </c>
      <c r="D15" s="48">
        <v>3.1883932687502305</v>
      </c>
      <c r="E15" s="49">
        <v>115.81963878899741</v>
      </c>
      <c r="F15" s="49">
        <v>28.128819960528791</v>
      </c>
      <c r="G15" s="49">
        <v>26.274261655473943</v>
      </c>
      <c r="H15" s="49">
        <v>6.433226631631709</v>
      </c>
      <c r="I15" s="145">
        <f t="shared" si="0"/>
        <v>179.84434030538208</v>
      </c>
      <c r="J15" s="189">
        <f t="shared" si="1"/>
        <v>0.64399935295340149</v>
      </c>
    </row>
    <row r="16" spans="1:10" x14ac:dyDescent="0.2">
      <c r="C16" s="84">
        <v>2026</v>
      </c>
      <c r="D16" s="48">
        <v>3.437299921478862</v>
      </c>
      <c r="E16" s="49">
        <v>119.47117160580721</v>
      </c>
      <c r="F16" s="49">
        <v>30.702022199289843</v>
      </c>
      <c r="G16" s="49">
        <v>27.940394143331762</v>
      </c>
      <c r="H16" s="49">
        <v>6.9519030716966013</v>
      </c>
      <c r="I16" s="145">
        <f t="shared" si="0"/>
        <v>188.50279094160427</v>
      </c>
      <c r="J16" s="189">
        <f t="shared" si="1"/>
        <v>0.63378993493426761</v>
      </c>
    </row>
    <row r="17" spans="3:10" x14ac:dyDescent="0.2">
      <c r="C17" s="84">
        <v>2027</v>
      </c>
      <c r="D17" s="48">
        <v>3.6862065742074921</v>
      </c>
      <c r="E17" s="49">
        <v>123.12270442261701</v>
      </c>
      <c r="F17" s="49">
        <v>33.275224438050891</v>
      </c>
      <c r="G17" s="49">
        <v>29.606526631189595</v>
      </c>
      <c r="H17" s="49">
        <v>7.4705795117614961</v>
      </c>
      <c r="I17" s="145">
        <f t="shared" si="0"/>
        <v>197.16124157782647</v>
      </c>
      <c r="J17" s="189">
        <f t="shared" si="1"/>
        <v>0.62447722197983901</v>
      </c>
    </row>
    <row r="18" spans="3:10" x14ac:dyDescent="0.2">
      <c r="C18" s="84">
        <v>2028</v>
      </c>
      <c r="D18" s="48">
        <v>3.9351132269361231</v>
      </c>
      <c r="E18" s="49">
        <v>126.77423723942688</v>
      </c>
      <c r="F18" s="49">
        <v>35.848426676811933</v>
      </c>
      <c r="G18" s="49">
        <v>31.272659119047425</v>
      </c>
      <c r="H18" s="49">
        <v>7.9892559518263893</v>
      </c>
      <c r="I18" s="145">
        <f t="shared" si="0"/>
        <v>205.81969221404873</v>
      </c>
      <c r="J18" s="189">
        <f t="shared" si="1"/>
        <v>0.61594804596046127</v>
      </c>
    </row>
    <row r="19" spans="3:10" x14ac:dyDescent="0.2">
      <c r="C19" s="84">
        <v>2029</v>
      </c>
      <c r="D19" s="48">
        <v>4.1840198796647545</v>
      </c>
      <c r="E19" s="49">
        <v>130.42577005623667</v>
      </c>
      <c r="F19" s="49">
        <v>38.421628915572981</v>
      </c>
      <c r="G19" s="49">
        <v>32.938791606905255</v>
      </c>
      <c r="H19" s="49">
        <v>8.5079323918912824</v>
      </c>
      <c r="I19" s="145">
        <f t="shared" si="0"/>
        <v>214.47814285027096</v>
      </c>
      <c r="J19" s="189">
        <f t="shared" si="1"/>
        <v>0.60810751306853694</v>
      </c>
    </row>
    <row r="20" spans="3:10" x14ac:dyDescent="0.2">
      <c r="C20" s="85">
        <v>2030</v>
      </c>
      <c r="D20" s="50">
        <v>4.4329265323933846</v>
      </c>
      <c r="E20" s="51">
        <v>133.81754303756514</v>
      </c>
      <c r="F20" s="51">
        <v>40.965968950391648</v>
      </c>
      <c r="G20" s="51">
        <v>34.604924094763085</v>
      </c>
      <c r="H20" s="51">
        <v>9.0266088319561764</v>
      </c>
      <c r="I20" s="146">
        <f t="shared" si="0"/>
        <v>222.84797144706943</v>
      </c>
      <c r="J20" s="190">
        <f t="shared" si="1"/>
        <v>0.60048804648576004</v>
      </c>
    </row>
  </sheetData>
  <phoneticPr fontId="10" type="noConversion"/>
  <hyperlinks>
    <hyperlink ref="A1" location="Title!A1" display="Return" xr:uid="{E077FCB4-EDD0-E04F-A0D4-4D5938F70D1B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20195-C7EA-1549-BF82-C28DCEBE6D00}">
  <sheetPr codeName="Sheet23"/>
  <dimension ref="A1:T27"/>
  <sheetViews>
    <sheetView showGridLines="0" workbookViewId="0">
      <selection activeCell="P4" sqref="P4"/>
    </sheetView>
  </sheetViews>
  <sheetFormatPr baseColWidth="10" defaultRowHeight="16" x14ac:dyDescent="0.2"/>
  <cols>
    <col min="1" max="3" width="10.83203125" style="39"/>
    <col min="4" max="4" width="13.83203125" style="39" bestFit="1" customWidth="1"/>
    <col min="5" max="6" width="11.33203125" style="39" bestFit="1" customWidth="1"/>
    <col min="7" max="7" width="11.6640625" style="39" bestFit="1" customWidth="1"/>
    <col min="8" max="8" width="11.33203125" style="39" bestFit="1" customWidth="1"/>
    <col min="9" max="9" width="6.1640625" style="39" customWidth="1"/>
    <col min="10" max="10" width="13.83203125" style="39" bestFit="1" customWidth="1"/>
    <col min="11" max="11" width="10.83203125" style="39"/>
    <col min="12" max="12" width="10.5" style="39" bestFit="1" customWidth="1"/>
    <col min="13" max="13" width="11.6640625" style="39" bestFit="1" customWidth="1"/>
    <col min="14" max="14" width="8.83203125" style="39" bestFit="1" customWidth="1"/>
    <col min="15" max="15" width="6.6640625" style="39" customWidth="1"/>
    <col min="16" max="16" width="13.83203125" style="39" bestFit="1" customWidth="1"/>
    <col min="17" max="17" width="10.83203125" style="39"/>
    <col min="18" max="18" width="10.5" style="39" bestFit="1" customWidth="1"/>
    <col min="19" max="19" width="11.6640625" style="39" bestFit="1" customWidth="1"/>
    <col min="20" max="20" width="11.33203125" style="39" bestFit="1" customWidth="1"/>
    <col min="21" max="16384" width="10.83203125" style="39"/>
  </cols>
  <sheetData>
    <row r="1" spans="1:20" x14ac:dyDescent="0.2">
      <c r="A1" s="23" t="s">
        <v>25</v>
      </c>
    </row>
    <row r="4" spans="1:20" x14ac:dyDescent="0.2">
      <c r="C4" s="256" t="s">
        <v>114</v>
      </c>
      <c r="D4" s="256"/>
      <c r="J4" s="256" t="s">
        <v>217</v>
      </c>
      <c r="K4" s="256"/>
      <c r="L4" s="256"/>
      <c r="P4" s="256" t="s">
        <v>221</v>
      </c>
      <c r="Q4" s="256"/>
    </row>
    <row r="5" spans="1:20" x14ac:dyDescent="0.2">
      <c r="C5" s="191"/>
      <c r="D5" s="30" t="s">
        <v>115</v>
      </c>
      <c r="E5" s="30" t="s">
        <v>116</v>
      </c>
      <c r="F5" s="30" t="s">
        <v>117</v>
      </c>
      <c r="G5" s="30" t="s">
        <v>118</v>
      </c>
      <c r="H5" s="82" t="s">
        <v>10</v>
      </c>
      <c r="J5" s="29" t="s">
        <v>115</v>
      </c>
      <c r="K5" s="30" t="s">
        <v>116</v>
      </c>
      <c r="L5" s="30" t="s">
        <v>117</v>
      </c>
      <c r="M5" s="30" t="s">
        <v>118</v>
      </c>
      <c r="N5" s="82" t="s">
        <v>29</v>
      </c>
      <c r="P5" s="29" t="s">
        <v>115</v>
      </c>
      <c r="Q5" s="30" t="s">
        <v>116</v>
      </c>
      <c r="R5" s="30" t="s">
        <v>117</v>
      </c>
      <c r="S5" s="30" t="s">
        <v>118</v>
      </c>
      <c r="T5" s="82" t="s">
        <v>119</v>
      </c>
    </row>
    <row r="6" spans="1:20" x14ac:dyDescent="0.2">
      <c r="C6" s="84">
        <v>2009</v>
      </c>
      <c r="D6" s="166">
        <v>10000</v>
      </c>
      <c r="E6" s="61">
        <v>1142501</v>
      </c>
      <c r="F6" s="61">
        <v>291468</v>
      </c>
      <c r="G6" s="61">
        <v>839149</v>
      </c>
      <c r="H6" s="176">
        <f>SUM(D6:G6)</f>
        <v>2283118</v>
      </c>
      <c r="J6" s="166">
        <v>15.189500000000011</v>
      </c>
      <c r="K6" s="61">
        <v>14.694500000000009</v>
      </c>
      <c r="L6" s="61">
        <v>14.694500000000009</v>
      </c>
      <c r="M6" s="61">
        <v>43.834499999999998</v>
      </c>
      <c r="N6" s="176">
        <f>SUMPRODUCT(D6:G6,J6:M6)/H6</f>
        <v>25.406934425202731</v>
      </c>
      <c r="P6" s="163">
        <f>D6*J6/1000</f>
        <v>151.89500000000012</v>
      </c>
      <c r="Q6" s="2">
        <f t="shared" ref="Q6:S21" si="0">E6*K6/1000</f>
        <v>16788.48094450001</v>
      </c>
      <c r="R6" s="2">
        <f t="shared" si="0"/>
        <v>4282.9765260000022</v>
      </c>
      <c r="S6" s="2">
        <f t="shared" si="0"/>
        <v>36783.676840499997</v>
      </c>
      <c r="T6" s="176">
        <f>SUM(P6:S6)</f>
        <v>58007.029311000006</v>
      </c>
    </row>
    <row r="7" spans="1:20" x14ac:dyDescent="0.2">
      <c r="C7" s="84">
        <v>2010</v>
      </c>
      <c r="D7" s="166">
        <v>15000</v>
      </c>
      <c r="E7" s="61">
        <v>1195270</v>
      </c>
      <c r="F7" s="61">
        <v>464026</v>
      </c>
      <c r="G7" s="61">
        <v>908388</v>
      </c>
      <c r="H7" s="176">
        <f t="shared" ref="H7:H27" si="1">SUM(D7:G7)</f>
        <v>2582684</v>
      </c>
      <c r="J7" s="166">
        <v>20.693500000000007</v>
      </c>
      <c r="K7" s="61">
        <v>19.841000000000008</v>
      </c>
      <c r="L7" s="61">
        <v>19.841000000000008</v>
      </c>
      <c r="M7" s="61">
        <v>50.965999999999994</v>
      </c>
      <c r="N7" s="176">
        <f t="shared" ref="N7:N27" si="2">SUMPRODUCT(D7:G7,J7:M7)/H7</f>
        <v>30.79331317497611</v>
      </c>
      <c r="P7" s="163">
        <f t="shared" ref="P7:P27" si="3">D7*J7/1000</f>
        <v>310.40250000000009</v>
      </c>
      <c r="Q7" s="2">
        <f t="shared" si="0"/>
        <v>23715.352070000012</v>
      </c>
      <c r="R7" s="2">
        <f t="shared" si="0"/>
        <v>9206.7398660000035</v>
      </c>
      <c r="S7" s="2">
        <f t="shared" si="0"/>
        <v>46296.902807999992</v>
      </c>
      <c r="T7" s="176">
        <f t="shared" ref="T7:T27" si="4">SUM(P7:S7)</f>
        <v>79529.397244000007</v>
      </c>
    </row>
    <row r="8" spans="1:20" x14ac:dyDescent="0.2">
      <c r="C8" s="84">
        <v>2011</v>
      </c>
      <c r="D8" s="166">
        <v>22500</v>
      </c>
      <c r="E8" s="61">
        <v>1531765</v>
      </c>
      <c r="F8" s="61">
        <v>477818</v>
      </c>
      <c r="G8" s="61">
        <v>947264</v>
      </c>
      <c r="H8" s="176">
        <f t="shared" si="1"/>
        <v>2979347</v>
      </c>
      <c r="J8" s="166">
        <v>26.197500000000012</v>
      </c>
      <c r="K8" s="61">
        <v>24.987500000000008</v>
      </c>
      <c r="L8" s="61">
        <v>24.987500000000008</v>
      </c>
      <c r="M8" s="61">
        <v>58.097499999999989</v>
      </c>
      <c r="N8" s="176">
        <f t="shared" si="2"/>
        <v>35.523747050108639</v>
      </c>
      <c r="P8" s="163">
        <f t="shared" si="3"/>
        <v>589.44375000000025</v>
      </c>
      <c r="Q8" s="2">
        <f t="shared" si="0"/>
        <v>38274.977937500014</v>
      </c>
      <c r="R8" s="2">
        <f t="shared" si="0"/>
        <v>11939.477275000005</v>
      </c>
      <c r="S8" s="2">
        <f t="shared" si="0"/>
        <v>55033.670239999985</v>
      </c>
      <c r="T8" s="176">
        <f t="shared" si="4"/>
        <v>105837.5692025</v>
      </c>
    </row>
    <row r="9" spans="1:20" x14ac:dyDescent="0.2">
      <c r="C9" s="84">
        <v>2012</v>
      </c>
      <c r="D9" s="166">
        <v>31731</v>
      </c>
      <c r="E9" s="61">
        <v>1748935</v>
      </c>
      <c r="F9" s="61">
        <v>659954</v>
      </c>
      <c r="G9" s="61">
        <v>801126</v>
      </c>
      <c r="H9" s="176">
        <f t="shared" si="1"/>
        <v>3241746</v>
      </c>
      <c r="J9" s="166">
        <v>31.701499999999999</v>
      </c>
      <c r="K9" s="61">
        <v>30.134000000000004</v>
      </c>
      <c r="L9" s="61">
        <v>30.134000000000004</v>
      </c>
      <c r="M9" s="61">
        <v>65.228999999999985</v>
      </c>
      <c r="N9" s="176">
        <f t="shared" si="2"/>
        <v>38.822298007462649</v>
      </c>
      <c r="P9" s="163">
        <f t="shared" si="3"/>
        <v>1005.9202964999999</v>
      </c>
      <c r="Q9" s="2">
        <f t="shared" si="0"/>
        <v>52702.40729000001</v>
      </c>
      <c r="R9" s="2">
        <f t="shared" si="0"/>
        <v>19887.053836000003</v>
      </c>
      <c r="S9" s="2">
        <f t="shared" si="0"/>
        <v>52256.647853999988</v>
      </c>
      <c r="T9" s="176">
        <f t="shared" si="4"/>
        <v>125852.02927649999</v>
      </c>
    </row>
    <row r="10" spans="1:20" x14ac:dyDescent="0.2">
      <c r="C10" s="84">
        <v>2013</v>
      </c>
      <c r="D10" s="166">
        <v>60605</v>
      </c>
      <c r="E10" s="61">
        <v>1775682</v>
      </c>
      <c r="F10" s="61">
        <v>669510</v>
      </c>
      <c r="G10" s="61">
        <v>962720</v>
      </c>
      <c r="H10" s="176">
        <f t="shared" si="1"/>
        <v>3468517</v>
      </c>
      <c r="J10" s="166">
        <v>37.205500000000001</v>
      </c>
      <c r="K10" s="61">
        <v>35.280500000000004</v>
      </c>
      <c r="L10" s="61">
        <v>35.280500000000004</v>
      </c>
      <c r="M10" s="61">
        <v>72.360500000000002</v>
      </c>
      <c r="N10" s="176">
        <f t="shared" si="2"/>
        <v>45.606043229282136</v>
      </c>
      <c r="P10" s="163">
        <f t="shared" si="3"/>
        <v>2254.8393275000003</v>
      </c>
      <c r="Q10" s="2">
        <f t="shared" si="0"/>
        <v>62646.948801000006</v>
      </c>
      <c r="R10" s="2">
        <f t="shared" si="0"/>
        <v>23620.647555000003</v>
      </c>
      <c r="S10" s="2">
        <f t="shared" si="0"/>
        <v>69662.900560000009</v>
      </c>
      <c r="T10" s="176">
        <f t="shared" si="4"/>
        <v>158185.3362435</v>
      </c>
    </row>
    <row r="11" spans="1:20" x14ac:dyDescent="0.2">
      <c r="C11" s="84">
        <v>2014</v>
      </c>
      <c r="D11" s="166">
        <v>239881</v>
      </c>
      <c r="E11" s="61">
        <v>1487410</v>
      </c>
      <c r="F11" s="61">
        <v>618413</v>
      </c>
      <c r="G11" s="61">
        <v>850215</v>
      </c>
      <c r="H11" s="176">
        <f t="shared" si="1"/>
        <v>3195919</v>
      </c>
      <c r="J11" s="166">
        <v>42.709499999999998</v>
      </c>
      <c r="K11" s="61">
        <v>40.427000000000007</v>
      </c>
      <c r="L11" s="61">
        <v>40.427000000000007</v>
      </c>
      <c r="M11" s="61">
        <v>79.49199999999999</v>
      </c>
      <c r="N11" s="176">
        <f t="shared" si="2"/>
        <v>50.990840121573797</v>
      </c>
      <c r="P11" s="163">
        <f t="shared" si="3"/>
        <v>10245.1975695</v>
      </c>
      <c r="Q11" s="2">
        <f t="shared" si="0"/>
        <v>60131.524070000007</v>
      </c>
      <c r="R11" s="2">
        <f t="shared" si="0"/>
        <v>25000.582351000005</v>
      </c>
      <c r="S11" s="2">
        <f t="shared" si="0"/>
        <v>67585.290779999981</v>
      </c>
      <c r="T11" s="176">
        <f t="shared" si="4"/>
        <v>162962.59477049997</v>
      </c>
    </row>
    <row r="12" spans="1:20" x14ac:dyDescent="0.2">
      <c r="C12" s="84">
        <v>2015</v>
      </c>
      <c r="D12" s="166">
        <v>217553</v>
      </c>
      <c r="E12" s="61">
        <v>1371698</v>
      </c>
      <c r="F12" s="61">
        <v>626470</v>
      </c>
      <c r="G12" s="61">
        <v>617326</v>
      </c>
      <c r="H12" s="176">
        <f t="shared" si="1"/>
        <v>2833047</v>
      </c>
      <c r="J12" s="166">
        <v>48.638499999999993</v>
      </c>
      <c r="K12" s="61">
        <v>47.043499999999987</v>
      </c>
      <c r="L12" s="61">
        <v>47.043499999999987</v>
      </c>
      <c r="M12" s="61">
        <v>87.048500000000018</v>
      </c>
      <c r="N12" s="176">
        <f t="shared" si="2"/>
        <v>55.883142852730643</v>
      </c>
      <c r="P12" s="163">
        <f t="shared" si="3"/>
        <v>10581.451590499999</v>
      </c>
      <c r="Q12" s="2">
        <f t="shared" si="0"/>
        <v>64529.474862999981</v>
      </c>
      <c r="R12" s="2">
        <f t="shared" si="0"/>
        <v>29471.341444999995</v>
      </c>
      <c r="S12" s="2">
        <f t="shared" si="0"/>
        <v>53737.302311000014</v>
      </c>
      <c r="T12" s="176">
        <f t="shared" si="4"/>
        <v>158319.5702095</v>
      </c>
    </row>
    <row r="13" spans="1:20" x14ac:dyDescent="0.2">
      <c r="C13" s="84">
        <v>2016</v>
      </c>
      <c r="D13" s="166">
        <v>259725</v>
      </c>
      <c r="E13" s="61">
        <v>1356451</v>
      </c>
      <c r="F13" s="61">
        <v>667046</v>
      </c>
      <c r="G13" s="61">
        <v>867937</v>
      </c>
      <c r="H13" s="176">
        <f t="shared" si="1"/>
        <v>3151159</v>
      </c>
      <c r="J13" s="166">
        <v>65.02000000000001</v>
      </c>
      <c r="K13" s="61">
        <v>63.744999999999997</v>
      </c>
      <c r="L13" s="61">
        <v>63.744999999999997</v>
      </c>
      <c r="M13" s="61">
        <v>99.80749999999999</v>
      </c>
      <c r="N13" s="176">
        <f t="shared" si="2"/>
        <v>73.782934435393443</v>
      </c>
      <c r="P13" s="163">
        <f t="shared" si="3"/>
        <v>16887.319500000005</v>
      </c>
      <c r="Q13" s="2">
        <f t="shared" si="0"/>
        <v>86466.968994999988</v>
      </c>
      <c r="R13" s="2">
        <f t="shared" si="0"/>
        <v>42520.847269999998</v>
      </c>
      <c r="S13" s="2">
        <f t="shared" si="0"/>
        <v>86626.622127499999</v>
      </c>
      <c r="T13" s="176">
        <f t="shared" si="4"/>
        <v>232501.75789249997</v>
      </c>
    </row>
    <row r="14" spans="1:20" x14ac:dyDescent="0.2">
      <c r="C14" s="84">
        <v>2017</v>
      </c>
      <c r="D14" s="166">
        <v>255725</v>
      </c>
      <c r="E14" s="61">
        <v>1572208</v>
      </c>
      <c r="F14" s="61">
        <v>687098</v>
      </c>
      <c r="G14" s="61">
        <v>1206686</v>
      </c>
      <c r="H14" s="176">
        <f t="shared" si="1"/>
        <v>3721717</v>
      </c>
      <c r="J14" s="166">
        <v>76.417999999999992</v>
      </c>
      <c r="K14" s="61">
        <v>73.853000000000009</v>
      </c>
      <c r="L14" s="61">
        <v>73.853000000000009</v>
      </c>
      <c r="M14" s="61">
        <v>111.97800000000001</v>
      </c>
      <c r="N14" s="176">
        <f t="shared" si="2"/>
        <v>86.390449347975704</v>
      </c>
      <c r="P14" s="163">
        <f t="shared" si="3"/>
        <v>19541.993049999997</v>
      </c>
      <c r="Q14" s="2">
        <f t="shared" si="0"/>
        <v>116112.27742400001</v>
      </c>
      <c r="R14" s="2">
        <f t="shared" si="0"/>
        <v>50744.248594000004</v>
      </c>
      <c r="S14" s="2">
        <f t="shared" si="0"/>
        <v>135122.28490800003</v>
      </c>
      <c r="T14" s="176">
        <f t="shared" si="4"/>
        <v>321520.80397600005</v>
      </c>
    </row>
    <row r="15" spans="1:20" x14ac:dyDescent="0.2">
      <c r="C15" s="84">
        <v>2018</v>
      </c>
      <c r="D15" s="166">
        <v>164634</v>
      </c>
      <c r="E15" s="61">
        <v>1644310</v>
      </c>
      <c r="F15" s="61">
        <v>771981</v>
      </c>
      <c r="G15" s="61">
        <v>1397632</v>
      </c>
      <c r="H15" s="176">
        <f t="shared" si="1"/>
        <v>3978557</v>
      </c>
      <c r="J15" s="166">
        <v>87.81599999999996</v>
      </c>
      <c r="K15" s="61">
        <v>86.723500000000016</v>
      </c>
      <c r="L15" s="61">
        <v>86.723500000000016</v>
      </c>
      <c r="M15" s="61">
        <v>124.14850000000003</v>
      </c>
      <c r="N15" s="176">
        <f t="shared" si="2"/>
        <v>99.915780579365844</v>
      </c>
      <c r="P15" s="163">
        <f t="shared" si="3"/>
        <v>14457.499343999993</v>
      </c>
      <c r="Q15" s="2">
        <f t="shared" si="0"/>
        <v>142600.31828500002</v>
      </c>
      <c r="R15" s="2">
        <f t="shared" si="0"/>
        <v>66948.89425350001</v>
      </c>
      <c r="S15" s="2">
        <f t="shared" si="0"/>
        <v>173513.91635200003</v>
      </c>
      <c r="T15" s="176">
        <f t="shared" si="4"/>
        <v>397520.62823450007</v>
      </c>
    </row>
    <row r="16" spans="1:20" x14ac:dyDescent="0.2">
      <c r="C16" s="84">
        <v>2019</v>
      </c>
      <c r="D16" s="166">
        <v>172865.7</v>
      </c>
      <c r="E16" s="61">
        <v>1726525.5</v>
      </c>
      <c r="F16" s="61">
        <v>849179.1</v>
      </c>
      <c r="G16" s="61">
        <v>1537395.2</v>
      </c>
      <c r="H16" s="176">
        <f t="shared" si="1"/>
        <v>4285965.5</v>
      </c>
      <c r="J16" s="166">
        <v>95.195000000000007</v>
      </c>
      <c r="K16" s="61">
        <v>96.88900000000001</v>
      </c>
      <c r="L16" s="61">
        <v>96.88900000000001</v>
      </c>
      <c r="M16" s="61">
        <v>139.08274999999998</v>
      </c>
      <c r="N16" s="176">
        <f t="shared" si="2"/>
        <v>111.95576482211534</v>
      </c>
      <c r="P16" s="163">
        <f t="shared" si="3"/>
        <v>16455.950311500001</v>
      </c>
      <c r="Q16" s="2">
        <f t="shared" si="0"/>
        <v>167281.32916950004</v>
      </c>
      <c r="R16" s="2">
        <f t="shared" si="0"/>
        <v>82276.113819900012</v>
      </c>
      <c r="S16" s="2">
        <f t="shared" si="0"/>
        <v>213825.15225279995</v>
      </c>
      <c r="T16" s="176">
        <f t="shared" si="4"/>
        <v>479838.54555370001</v>
      </c>
    </row>
    <row r="17" spans="3:20" x14ac:dyDescent="0.2">
      <c r="C17" s="84">
        <v>2020</v>
      </c>
      <c r="D17" s="166">
        <v>181508.98500000002</v>
      </c>
      <c r="E17" s="61">
        <v>1812851.7749999999</v>
      </c>
      <c r="F17" s="61">
        <v>934097.01</v>
      </c>
      <c r="G17" s="61">
        <v>1691134.72</v>
      </c>
      <c r="H17" s="176">
        <f t="shared" si="1"/>
        <v>4619592.49</v>
      </c>
      <c r="J17" s="166">
        <v>102.57399999999998</v>
      </c>
      <c r="K17" s="61">
        <v>107.05449999999998</v>
      </c>
      <c r="L17" s="61">
        <v>107.05449999999998</v>
      </c>
      <c r="M17" s="61">
        <v>153.53200000000001</v>
      </c>
      <c r="N17" s="176">
        <f t="shared" si="2"/>
        <v>123.89288198063815</v>
      </c>
      <c r="P17" s="163">
        <f t="shared" si="3"/>
        <v>18618.102627389999</v>
      </c>
      <c r="Q17" s="2">
        <f t="shared" si="0"/>
        <v>194073.94034673745</v>
      </c>
      <c r="R17" s="2">
        <f t="shared" si="0"/>
        <v>99999.288357044978</v>
      </c>
      <c r="S17" s="2">
        <f t="shared" si="0"/>
        <v>259643.29583104001</v>
      </c>
      <c r="T17" s="176">
        <f t="shared" si="4"/>
        <v>572334.62716221251</v>
      </c>
    </row>
    <row r="18" spans="3:20" x14ac:dyDescent="0.2">
      <c r="C18" s="84">
        <v>2021</v>
      </c>
      <c r="D18" s="166">
        <v>185139.16470000002</v>
      </c>
      <c r="E18" s="61">
        <v>1867237.3282499998</v>
      </c>
      <c r="F18" s="61">
        <v>980801.86049999995</v>
      </c>
      <c r="G18" s="61">
        <v>1775691.456</v>
      </c>
      <c r="H18" s="176">
        <f t="shared" si="1"/>
        <v>4808869.8094499996</v>
      </c>
      <c r="J18" s="166">
        <v>109.95299999999999</v>
      </c>
      <c r="K18" s="61">
        <v>117.21999999999997</v>
      </c>
      <c r="L18" s="61">
        <v>117.21999999999997</v>
      </c>
      <c r="M18" s="61">
        <v>167.28825000000001</v>
      </c>
      <c r="N18" s="176">
        <f t="shared" si="2"/>
        <v>135.42809481261702</v>
      </c>
      <c r="P18" s="163">
        <f t="shared" si="3"/>
        <v>20356.606576259099</v>
      </c>
      <c r="Q18" s="2">
        <f t="shared" si="0"/>
        <v>218877.55961746493</v>
      </c>
      <c r="R18" s="2">
        <f t="shared" si="0"/>
        <v>114969.59408780996</v>
      </c>
      <c r="S18" s="2">
        <f t="shared" si="0"/>
        <v>297052.31621419202</v>
      </c>
      <c r="T18" s="176">
        <f t="shared" si="4"/>
        <v>651256.07649572601</v>
      </c>
    </row>
    <row r="19" spans="3:20" x14ac:dyDescent="0.2">
      <c r="C19" s="84">
        <v>2022</v>
      </c>
      <c r="D19" s="166">
        <v>186064.86052350001</v>
      </c>
      <c r="E19" s="61">
        <v>1904582.0748149997</v>
      </c>
      <c r="F19" s="61">
        <v>1010225.9163149999</v>
      </c>
      <c r="G19" s="61">
        <v>1828962.1996800001</v>
      </c>
      <c r="H19" s="176">
        <f t="shared" si="1"/>
        <v>4929835.0513335001</v>
      </c>
      <c r="J19" s="166">
        <v>117.33199999999998</v>
      </c>
      <c r="K19" s="61">
        <v>126.94900000000001</v>
      </c>
      <c r="L19" s="61">
        <v>126.94900000000001</v>
      </c>
      <c r="M19" s="61">
        <v>181.04450000000003</v>
      </c>
      <c r="N19" s="176">
        <f t="shared" si="2"/>
        <v>146.65538731266608</v>
      </c>
      <c r="P19" s="163">
        <f t="shared" si="3"/>
        <v>21831.362214943299</v>
      </c>
      <c r="Q19" s="2">
        <f t="shared" si="0"/>
        <v>241784.78981568941</v>
      </c>
      <c r="R19" s="2">
        <f t="shared" si="0"/>
        <v>128247.16985027294</v>
      </c>
      <c r="S19" s="2">
        <f t="shared" si="0"/>
        <v>331123.54695996584</v>
      </c>
      <c r="T19" s="176">
        <f t="shared" si="4"/>
        <v>722986.8688408715</v>
      </c>
    </row>
    <row r="20" spans="3:20" x14ac:dyDescent="0.2">
      <c r="C20" s="84">
        <v>2023</v>
      </c>
      <c r="D20" s="166">
        <v>186995.1848261175</v>
      </c>
      <c r="E20" s="61">
        <v>1942673.7163112997</v>
      </c>
      <c r="F20" s="61">
        <v>1040532.6938044499</v>
      </c>
      <c r="G20" s="61">
        <v>1865541.4436736</v>
      </c>
      <c r="H20" s="176">
        <f t="shared" si="1"/>
        <v>5035743.038615467</v>
      </c>
      <c r="J20" s="166">
        <v>124.711</v>
      </c>
      <c r="K20" s="61">
        <v>136.678</v>
      </c>
      <c r="L20" s="61">
        <v>136.678</v>
      </c>
      <c r="M20" s="61">
        <v>194.80075000000008</v>
      </c>
      <c r="N20" s="176">
        <f t="shared" si="2"/>
        <v>157.76577726626468</v>
      </c>
      <c r="P20" s="163">
        <f t="shared" si="3"/>
        <v>23320.356494849941</v>
      </c>
      <c r="Q20" s="2">
        <f t="shared" si="0"/>
        <v>265520.75819799583</v>
      </c>
      <c r="R20" s="2">
        <f t="shared" si="0"/>
        <v>142217.9275238046</v>
      </c>
      <c r="S20" s="2">
        <f t="shared" si="0"/>
        <v>363408.87238370022</v>
      </c>
      <c r="T20" s="176">
        <f t="shared" si="4"/>
        <v>794467.91460035066</v>
      </c>
    </row>
    <row r="21" spans="3:20" x14ac:dyDescent="0.2">
      <c r="C21" s="84">
        <v>2024</v>
      </c>
      <c r="D21" s="166">
        <v>187930.16075024809</v>
      </c>
      <c r="E21" s="61">
        <v>1981527.1906375256</v>
      </c>
      <c r="F21" s="61">
        <v>1071748.6746185834</v>
      </c>
      <c r="G21" s="61">
        <v>1884196.8581103359</v>
      </c>
      <c r="H21" s="176">
        <f t="shared" si="1"/>
        <v>5125402.8841166925</v>
      </c>
      <c r="J21" s="166">
        <v>131.89600000000002</v>
      </c>
      <c r="K21" s="61">
        <v>143.77949999999998</v>
      </c>
      <c r="L21" s="61">
        <v>143.77949999999998</v>
      </c>
      <c r="M21" s="61">
        <v>208.55699999999996</v>
      </c>
      <c r="N21" s="176">
        <f t="shared" si="2"/>
        <v>167.15723178422371</v>
      </c>
      <c r="P21" s="163">
        <f t="shared" si="3"/>
        <v>24787.236482314725</v>
      </c>
      <c r="Q21" s="2">
        <f t="shared" si="0"/>
        <v>284902.98870626808</v>
      </c>
      <c r="R21" s="2">
        <f t="shared" si="0"/>
        <v>154095.4885623226</v>
      </c>
      <c r="S21" s="2">
        <f t="shared" si="0"/>
        <v>392962.44413691724</v>
      </c>
      <c r="T21" s="176">
        <f t="shared" si="4"/>
        <v>856748.1578878226</v>
      </c>
    </row>
    <row r="22" spans="3:20" x14ac:dyDescent="0.2">
      <c r="C22" s="84">
        <v>2025</v>
      </c>
      <c r="D22" s="166">
        <v>188869.81155399935</v>
      </c>
      <c r="E22" s="61">
        <v>2021157.7344502762</v>
      </c>
      <c r="F22" s="61">
        <v>1103901.1348571409</v>
      </c>
      <c r="G22" s="61">
        <v>1903038.8266914391</v>
      </c>
      <c r="H22" s="176">
        <f t="shared" si="1"/>
        <v>5216967.5075528556</v>
      </c>
      <c r="J22" s="166">
        <v>138.596</v>
      </c>
      <c r="K22" s="61">
        <v>157.34399999999999</v>
      </c>
      <c r="L22" s="61">
        <v>157.34399999999999</v>
      </c>
      <c r="M22" s="61">
        <v>225.172</v>
      </c>
      <c r="N22" s="176">
        <f t="shared" si="2"/>
        <v>181.40747866419807</v>
      </c>
      <c r="P22" s="163">
        <f t="shared" si="3"/>
        <v>26176.600402138094</v>
      </c>
      <c r="Q22" s="2">
        <f t="shared" ref="Q22:Q27" si="5">E22*K22/1000</f>
        <v>318017.04256934428</v>
      </c>
      <c r="R22" s="2">
        <f t="shared" ref="R22:R27" si="6">F22*L22/1000</f>
        <v>173692.22016296198</v>
      </c>
      <c r="S22" s="2">
        <f t="shared" ref="S22:S27" si="7">G22*M22/1000</f>
        <v>428511.05868376477</v>
      </c>
      <c r="T22" s="176">
        <f t="shared" si="4"/>
        <v>946396.92181820911</v>
      </c>
    </row>
    <row r="23" spans="3:20" x14ac:dyDescent="0.2">
      <c r="C23" s="84">
        <v>2026</v>
      </c>
      <c r="D23" s="166">
        <v>189814.16061176933</v>
      </c>
      <c r="E23" s="61">
        <v>2041369.311794779</v>
      </c>
      <c r="F23" s="61">
        <v>1125979.1575542837</v>
      </c>
      <c r="G23" s="61">
        <v>1922069.2149583534</v>
      </c>
      <c r="H23" s="176">
        <f t="shared" si="1"/>
        <v>5279231.8449191861</v>
      </c>
      <c r="J23" s="166">
        <v>145.29599999999999</v>
      </c>
      <c r="K23" s="61">
        <v>170.52699999999999</v>
      </c>
      <c r="L23" s="61">
        <v>170.52699999999999</v>
      </c>
      <c r="M23" s="61">
        <v>243.00950000000003</v>
      </c>
      <c r="N23" s="176">
        <f t="shared" si="2"/>
        <v>196.00933999540939</v>
      </c>
      <c r="P23" s="163">
        <f t="shared" si="3"/>
        <v>27579.238280247635</v>
      </c>
      <c r="Q23" s="2">
        <f t="shared" si="5"/>
        <v>348108.58463242825</v>
      </c>
      <c r="R23" s="2">
        <f t="shared" si="6"/>
        <v>192009.84780025933</v>
      </c>
      <c r="S23" s="2">
        <f t="shared" si="7"/>
        <v>467081.07889242203</v>
      </c>
      <c r="T23" s="176">
        <f t="shared" si="4"/>
        <v>1034778.7496053573</v>
      </c>
    </row>
    <row r="24" spans="3:20" x14ac:dyDescent="0.2">
      <c r="C24" s="84">
        <v>2027</v>
      </c>
      <c r="D24" s="166">
        <v>190763.23141482819</v>
      </c>
      <c r="E24" s="61">
        <v>2061783.0049127268</v>
      </c>
      <c r="F24" s="61">
        <v>1148498.7407053695</v>
      </c>
      <c r="G24" s="61">
        <v>1941289.9071079369</v>
      </c>
      <c r="H24" s="176">
        <f t="shared" si="1"/>
        <v>5342334.8841408612</v>
      </c>
      <c r="J24" s="166">
        <v>151.99599999999998</v>
      </c>
      <c r="K24" s="61">
        <v>183.70999999999995</v>
      </c>
      <c r="L24" s="61">
        <v>183.70999999999995</v>
      </c>
      <c r="M24" s="61">
        <v>259.392</v>
      </c>
      <c r="N24" s="176">
        <f t="shared" si="2"/>
        <v>210.07877707663721</v>
      </c>
      <c r="P24" s="163">
        <f t="shared" si="3"/>
        <v>28995.248122128221</v>
      </c>
      <c r="Q24" s="2">
        <f t="shared" si="5"/>
        <v>378770.15583251696</v>
      </c>
      <c r="R24" s="2">
        <f t="shared" si="6"/>
        <v>210990.70365498337</v>
      </c>
      <c r="S24" s="2">
        <f t="shared" si="7"/>
        <v>503555.07158454199</v>
      </c>
      <c r="T24" s="176">
        <f t="shared" si="4"/>
        <v>1122311.1791941705</v>
      </c>
    </row>
    <row r="25" spans="3:20" x14ac:dyDescent="0.2">
      <c r="C25" s="84">
        <v>2028</v>
      </c>
      <c r="D25" s="166">
        <v>191717.04757190234</v>
      </c>
      <c r="E25" s="61">
        <v>2082400.8349618542</v>
      </c>
      <c r="F25" s="61">
        <v>1171468.7155194769</v>
      </c>
      <c r="G25" s="61">
        <v>1960702.8061790164</v>
      </c>
      <c r="H25" s="176">
        <f t="shared" si="1"/>
        <v>5406289.4042322505</v>
      </c>
      <c r="J25" s="166">
        <v>158.696</v>
      </c>
      <c r="K25" s="61">
        <v>196.89300000000003</v>
      </c>
      <c r="L25" s="61">
        <v>196.89300000000003</v>
      </c>
      <c r="M25" s="61">
        <v>275.77449999999993</v>
      </c>
      <c r="N25" s="176">
        <f t="shared" si="2"/>
        <v>224.14647300574816</v>
      </c>
      <c r="P25" s="163">
        <f t="shared" si="3"/>
        <v>30424.728581470612</v>
      </c>
      <c r="Q25" s="2">
        <f t="shared" si="5"/>
        <v>410010.14759814442</v>
      </c>
      <c r="R25" s="2">
        <f t="shared" si="6"/>
        <v>230653.98980477641</v>
      </c>
      <c r="S25" s="2">
        <f t="shared" si="7"/>
        <v>540711.83602261497</v>
      </c>
      <c r="T25" s="176">
        <f t="shared" si="4"/>
        <v>1211800.7020070064</v>
      </c>
    </row>
    <row r="26" spans="3:20" x14ac:dyDescent="0.2">
      <c r="C26" s="84">
        <v>2029</v>
      </c>
      <c r="D26" s="166">
        <v>192675.63280976185</v>
      </c>
      <c r="E26" s="61">
        <v>2103224.8433114728</v>
      </c>
      <c r="F26" s="61">
        <v>1194898.0898298665</v>
      </c>
      <c r="G26" s="61">
        <v>1980309.8342408065</v>
      </c>
      <c r="H26" s="176">
        <f t="shared" si="1"/>
        <v>5471108.4001919078</v>
      </c>
      <c r="J26" s="166">
        <v>165.39599999999999</v>
      </c>
      <c r="K26" s="61">
        <v>210.07599999999994</v>
      </c>
      <c r="L26" s="61">
        <v>210.07599999999994</v>
      </c>
      <c r="M26" s="61">
        <v>292.15700000000004</v>
      </c>
      <c r="N26" s="176">
        <f t="shared" si="2"/>
        <v>238.21235793159931</v>
      </c>
      <c r="P26" s="163">
        <f t="shared" si="3"/>
        <v>31867.778964203368</v>
      </c>
      <c r="Q26" s="2">
        <f t="shared" si="5"/>
        <v>441837.06218350085</v>
      </c>
      <c r="R26" s="2">
        <f t="shared" si="6"/>
        <v>251019.41111909895</v>
      </c>
      <c r="S26" s="2">
        <f t="shared" si="7"/>
        <v>578561.38024229137</v>
      </c>
      <c r="T26" s="176">
        <f t="shared" si="4"/>
        <v>1303285.6325090947</v>
      </c>
    </row>
    <row r="27" spans="3:20" x14ac:dyDescent="0.2">
      <c r="C27" s="85">
        <v>2030</v>
      </c>
      <c r="D27" s="167">
        <v>193639.01097381065</v>
      </c>
      <c r="E27" s="64">
        <v>2124257.0917445878</v>
      </c>
      <c r="F27" s="64">
        <v>1218796.0516264639</v>
      </c>
      <c r="G27" s="64">
        <v>2000112.9325832145</v>
      </c>
      <c r="H27" s="177">
        <f t="shared" si="1"/>
        <v>5536805.086928077</v>
      </c>
      <c r="J27" s="167">
        <v>172.09600000000003</v>
      </c>
      <c r="K27" s="64">
        <v>223.25900000000001</v>
      </c>
      <c r="L27" s="64">
        <v>223.25900000000001</v>
      </c>
      <c r="M27" s="64">
        <v>308.53950000000003</v>
      </c>
      <c r="N27" s="177">
        <f t="shared" si="2"/>
        <v>252.27636212604318</v>
      </c>
      <c r="P27" s="164">
        <f t="shared" si="3"/>
        <v>33324.499232548929</v>
      </c>
      <c r="Q27" s="162">
        <f t="shared" si="5"/>
        <v>474259.51404580497</v>
      </c>
      <c r="R27" s="162">
        <f t="shared" si="6"/>
        <v>272107.18769007269</v>
      </c>
      <c r="S27" s="162">
        <f t="shared" si="7"/>
        <v>617113.84416275879</v>
      </c>
      <c r="T27" s="177">
        <f t="shared" si="4"/>
        <v>1396805.0451311856</v>
      </c>
    </row>
  </sheetData>
  <phoneticPr fontId="10" type="noConversion"/>
  <hyperlinks>
    <hyperlink ref="A1" location="Title!A1" display="Return" xr:uid="{8B177AF1-9AC8-8545-9698-55EC7128F7E6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A406C-97E5-EE4D-8E12-358AE577ECD7}">
  <sheetPr codeName="Sheet24"/>
  <dimension ref="A1:S52"/>
  <sheetViews>
    <sheetView showGridLines="0" workbookViewId="0">
      <selection activeCell="U41" sqref="U41"/>
    </sheetView>
  </sheetViews>
  <sheetFormatPr baseColWidth="10" defaultRowHeight="16" x14ac:dyDescent="0.2"/>
  <cols>
    <col min="1" max="3" width="10.83203125" style="39"/>
    <col min="4" max="4" width="10.33203125" style="39" bestFit="1" customWidth="1"/>
    <col min="5" max="5" width="11.33203125" style="39" bestFit="1" customWidth="1"/>
    <col min="6" max="6" width="10.33203125" style="39" bestFit="1" customWidth="1"/>
    <col min="7" max="7" width="20.83203125" style="39" bestFit="1" customWidth="1"/>
    <col min="8" max="9" width="11.33203125" style="39" bestFit="1" customWidth="1"/>
    <col min="10" max="11" width="15" style="39" bestFit="1" customWidth="1"/>
    <col min="12" max="12" width="10.1640625" style="39" bestFit="1" customWidth="1"/>
    <col min="13" max="13" width="10.33203125" style="39" bestFit="1" customWidth="1"/>
    <col min="14" max="14" width="10.5" style="39" bestFit="1" customWidth="1"/>
    <col min="15" max="15" width="10.33203125" style="39" bestFit="1" customWidth="1"/>
    <col min="16" max="16" width="12" style="39" bestFit="1" customWidth="1"/>
    <col min="17" max="17" width="9.5" style="39" bestFit="1" customWidth="1"/>
    <col min="18" max="18" width="11.33203125" style="39" bestFit="1" customWidth="1"/>
    <col min="19" max="19" width="14" style="39" customWidth="1"/>
    <col min="20" max="16384" width="10.83203125" style="39"/>
  </cols>
  <sheetData>
    <row r="1" spans="1:19" x14ac:dyDescent="0.2">
      <c r="A1" s="23" t="s">
        <v>25</v>
      </c>
    </row>
    <row r="4" spans="1:19" ht="19" x14ac:dyDescent="0.25">
      <c r="C4" s="40" t="s">
        <v>120</v>
      </c>
    </row>
    <row r="5" spans="1:19" x14ac:dyDescent="0.2">
      <c r="C5" s="132"/>
      <c r="D5" s="29" t="s">
        <v>81</v>
      </c>
      <c r="E5" s="30" t="s">
        <v>121</v>
      </c>
      <c r="F5" s="30" t="s">
        <v>122</v>
      </c>
      <c r="G5" s="30" t="s">
        <v>123</v>
      </c>
      <c r="H5" s="30" t="s">
        <v>124</v>
      </c>
      <c r="I5" s="30" t="s">
        <v>125</v>
      </c>
      <c r="J5" s="30" t="s">
        <v>126</v>
      </c>
      <c r="K5" s="30" t="s">
        <v>127</v>
      </c>
      <c r="L5" s="30" t="s">
        <v>128</v>
      </c>
      <c r="M5" s="30" t="s">
        <v>129</v>
      </c>
      <c r="N5" s="30" t="s">
        <v>130</v>
      </c>
      <c r="O5" s="30" t="s">
        <v>131</v>
      </c>
      <c r="P5" s="30" t="s">
        <v>132</v>
      </c>
      <c r="Q5" s="30" t="s">
        <v>133</v>
      </c>
      <c r="R5" s="30" t="s">
        <v>134</v>
      </c>
      <c r="S5" s="33" t="s">
        <v>10</v>
      </c>
    </row>
    <row r="6" spans="1:19" x14ac:dyDescent="0.2">
      <c r="C6" s="83">
        <v>2009</v>
      </c>
      <c r="D6" s="196">
        <v>0.37161363757808424</v>
      </c>
      <c r="E6" s="197">
        <v>1.763864879082029</v>
      </c>
      <c r="F6" s="197">
        <v>4.0729347333339767</v>
      </c>
      <c r="G6" s="197">
        <v>9.8225456973752543</v>
      </c>
      <c r="H6" s="197">
        <v>8.3364754778333836</v>
      </c>
      <c r="I6" s="197">
        <v>0</v>
      </c>
      <c r="J6" s="197">
        <v>1.0395000000000005</v>
      </c>
      <c r="K6" s="197">
        <v>0</v>
      </c>
      <c r="L6" s="197">
        <v>0</v>
      </c>
      <c r="M6" s="197">
        <v>0</v>
      </c>
      <c r="N6" s="197">
        <v>0</v>
      </c>
      <c r="O6" s="197">
        <v>0</v>
      </c>
      <c r="P6" s="197">
        <v>0</v>
      </c>
      <c r="Q6" s="197">
        <v>0</v>
      </c>
      <c r="R6" s="198">
        <v>0</v>
      </c>
      <c r="S6" s="192">
        <f>SUM(D6:R6)</f>
        <v>25.406934425202724</v>
      </c>
    </row>
    <row r="7" spans="1:19" x14ac:dyDescent="0.2">
      <c r="C7" s="84">
        <v>2010</v>
      </c>
      <c r="D7" s="199">
        <v>0.58882975230419232</v>
      </c>
      <c r="E7" s="200">
        <v>2.9142252555868251</v>
      </c>
      <c r="F7" s="200">
        <v>4.9239325833125553</v>
      </c>
      <c r="G7" s="200">
        <v>12.102994830184413</v>
      </c>
      <c r="H7" s="200">
        <v>8.8773307535881276</v>
      </c>
      <c r="I7" s="200">
        <v>0</v>
      </c>
      <c r="J7" s="200">
        <v>1.3860000000000006</v>
      </c>
      <c r="K7" s="200">
        <v>0</v>
      </c>
      <c r="L7" s="200">
        <v>0</v>
      </c>
      <c r="M7" s="200">
        <v>0</v>
      </c>
      <c r="N7" s="200">
        <v>0</v>
      </c>
      <c r="O7" s="200">
        <v>0</v>
      </c>
      <c r="P7" s="200">
        <v>0</v>
      </c>
      <c r="Q7" s="200">
        <v>0</v>
      </c>
      <c r="R7" s="201">
        <v>0</v>
      </c>
      <c r="S7" s="174">
        <f t="shared" ref="S7:S27" si="0">SUM(D7:R7)</f>
        <v>30.79331317497611</v>
      </c>
    </row>
    <row r="8" spans="1:19" x14ac:dyDescent="0.2">
      <c r="C8" s="84">
        <v>2011</v>
      </c>
      <c r="D8" s="199">
        <v>0.82633018577560813</v>
      </c>
      <c r="E8" s="200">
        <v>4.041528026107736</v>
      </c>
      <c r="F8" s="200">
        <v>5.6867102069681739</v>
      </c>
      <c r="G8" s="200">
        <v>14.231879854880951</v>
      </c>
      <c r="H8" s="200">
        <v>9.0047987763761661</v>
      </c>
      <c r="I8" s="200">
        <v>0</v>
      </c>
      <c r="J8" s="200">
        <v>1.7325000000000006</v>
      </c>
      <c r="K8" s="200">
        <v>0</v>
      </c>
      <c r="L8" s="200">
        <v>0</v>
      </c>
      <c r="M8" s="200">
        <v>0</v>
      </c>
      <c r="N8" s="200">
        <v>0</v>
      </c>
      <c r="O8" s="200">
        <v>0</v>
      </c>
      <c r="P8" s="200">
        <v>0</v>
      </c>
      <c r="Q8" s="200">
        <v>0</v>
      </c>
      <c r="R8" s="201">
        <v>0</v>
      </c>
      <c r="S8" s="174">
        <f t="shared" si="0"/>
        <v>35.523747050108639</v>
      </c>
    </row>
    <row r="9" spans="1:19" x14ac:dyDescent="0.2">
      <c r="C9" s="84">
        <v>2012</v>
      </c>
      <c r="D9" s="199">
        <v>1.1197833713683925</v>
      </c>
      <c r="E9" s="200">
        <v>5.1015823440516321</v>
      </c>
      <c r="F9" s="200">
        <v>6.2477575116927753</v>
      </c>
      <c r="G9" s="200">
        <v>16.081031529768214</v>
      </c>
      <c r="H9" s="200">
        <v>8.1931432505816311</v>
      </c>
      <c r="I9" s="200">
        <v>0</v>
      </c>
      <c r="J9" s="200">
        <v>2.0790000000000002</v>
      </c>
      <c r="K9" s="200">
        <v>0</v>
      </c>
      <c r="L9" s="200">
        <v>0</v>
      </c>
      <c r="M9" s="200">
        <v>0</v>
      </c>
      <c r="N9" s="200">
        <v>0</v>
      </c>
      <c r="O9" s="200">
        <v>0</v>
      </c>
      <c r="P9" s="200">
        <v>0</v>
      </c>
      <c r="Q9" s="200">
        <v>0</v>
      </c>
      <c r="R9" s="201">
        <v>0</v>
      </c>
      <c r="S9" s="174">
        <f t="shared" si="0"/>
        <v>38.822298007462642</v>
      </c>
    </row>
    <row r="10" spans="1:19" x14ac:dyDescent="0.2">
      <c r="C10" s="84">
        <v>2013</v>
      </c>
      <c r="D10" s="199">
        <v>1.3238336513847275</v>
      </c>
      <c r="E10" s="200">
        <v>6.2492721860668414</v>
      </c>
      <c r="F10" s="200">
        <v>7.2673693800549355</v>
      </c>
      <c r="G10" s="200">
        <v>18.89755265723074</v>
      </c>
      <c r="H10" s="200">
        <v>9.4425153545448968</v>
      </c>
      <c r="I10" s="200">
        <v>0</v>
      </c>
      <c r="J10" s="200">
        <v>2.4255</v>
      </c>
      <c r="K10" s="200">
        <v>0</v>
      </c>
      <c r="L10" s="200">
        <v>0</v>
      </c>
      <c r="M10" s="200">
        <v>0</v>
      </c>
      <c r="N10" s="200">
        <v>0</v>
      </c>
      <c r="O10" s="200">
        <v>0</v>
      </c>
      <c r="P10" s="200">
        <v>0</v>
      </c>
      <c r="Q10" s="200">
        <v>0</v>
      </c>
      <c r="R10" s="201">
        <v>0</v>
      </c>
      <c r="S10" s="174">
        <f t="shared" si="0"/>
        <v>45.606043229282136</v>
      </c>
    </row>
    <row r="11" spans="1:19" x14ac:dyDescent="0.2">
      <c r="C11" s="84">
        <v>2014</v>
      </c>
      <c r="D11" s="199">
        <v>1.4891396559174375</v>
      </c>
      <c r="E11" s="200">
        <v>7.4335128980114948</v>
      </c>
      <c r="F11" s="200">
        <v>8.1951057262402465</v>
      </c>
      <c r="G11" s="200">
        <v>21.427758560996068</v>
      </c>
      <c r="H11" s="200">
        <v>9.6733232804085461</v>
      </c>
      <c r="I11" s="200">
        <v>0</v>
      </c>
      <c r="J11" s="200">
        <v>2.7719999999999994</v>
      </c>
      <c r="K11" s="200">
        <v>0</v>
      </c>
      <c r="L11" s="200">
        <v>0</v>
      </c>
      <c r="M11" s="200">
        <v>0</v>
      </c>
      <c r="N11" s="200">
        <v>0</v>
      </c>
      <c r="O11" s="200">
        <v>0</v>
      </c>
      <c r="P11" s="200">
        <v>0</v>
      </c>
      <c r="Q11" s="200">
        <v>0</v>
      </c>
      <c r="R11" s="201">
        <v>0</v>
      </c>
      <c r="S11" s="174">
        <f t="shared" si="0"/>
        <v>50.99084012157379</v>
      </c>
    </row>
    <row r="12" spans="1:19" x14ac:dyDescent="0.2">
      <c r="C12" s="84">
        <v>2015</v>
      </c>
      <c r="D12" s="199">
        <v>1.9291197745748663</v>
      </c>
      <c r="E12" s="200">
        <v>8.4373867041386887</v>
      </c>
      <c r="F12" s="200">
        <v>8.7822481677854274</v>
      </c>
      <c r="G12" s="200">
        <v>23.665973005389603</v>
      </c>
      <c r="H12" s="200">
        <v>9.9499152008420619</v>
      </c>
      <c r="I12" s="200">
        <v>0</v>
      </c>
      <c r="J12" s="200">
        <v>3.1185000000000005</v>
      </c>
      <c r="K12" s="200">
        <v>0</v>
      </c>
      <c r="L12" s="200">
        <v>0</v>
      </c>
      <c r="M12" s="200">
        <v>0</v>
      </c>
      <c r="N12" s="200">
        <v>0</v>
      </c>
      <c r="O12" s="200">
        <v>0</v>
      </c>
      <c r="P12" s="200">
        <v>0</v>
      </c>
      <c r="Q12" s="200">
        <v>0</v>
      </c>
      <c r="R12" s="201">
        <v>0</v>
      </c>
      <c r="S12" s="174">
        <f t="shared" si="0"/>
        <v>55.88314285273065</v>
      </c>
    </row>
    <row r="13" spans="1:19" x14ac:dyDescent="0.2">
      <c r="C13" s="84">
        <v>2016</v>
      </c>
      <c r="D13" s="199">
        <v>2.085838151930766</v>
      </c>
      <c r="E13" s="200">
        <v>10.434215856768891</v>
      </c>
      <c r="F13" s="200">
        <v>10.906839284371243</v>
      </c>
      <c r="G13" s="200">
        <v>30.989869945470854</v>
      </c>
      <c r="H13" s="200">
        <v>13.735445028321326</v>
      </c>
      <c r="I13" s="200">
        <v>0.76424747370729318</v>
      </c>
      <c r="J13" s="200">
        <v>3.4650000000000003</v>
      </c>
      <c r="K13" s="200">
        <v>0</v>
      </c>
      <c r="L13" s="200">
        <v>0</v>
      </c>
      <c r="M13" s="200">
        <v>0</v>
      </c>
      <c r="N13" s="200">
        <v>0</v>
      </c>
      <c r="O13" s="200">
        <v>0</v>
      </c>
      <c r="P13" s="200">
        <v>0</v>
      </c>
      <c r="Q13" s="200">
        <v>0</v>
      </c>
      <c r="R13" s="201">
        <v>1.4014786948230793</v>
      </c>
      <c r="S13" s="174">
        <f t="shared" si="0"/>
        <v>73.782934435393457</v>
      </c>
    </row>
    <row r="14" spans="1:19" x14ac:dyDescent="0.2">
      <c r="C14" s="84">
        <v>2017</v>
      </c>
      <c r="D14" s="199">
        <v>2.2500077141813848</v>
      </c>
      <c r="E14" s="200">
        <v>12.311702840382543</v>
      </c>
      <c r="F14" s="200">
        <v>13.012912785953365</v>
      </c>
      <c r="G14" s="200">
        <v>33.945301127141043</v>
      </c>
      <c r="H14" s="200">
        <v>17.288348235505278</v>
      </c>
      <c r="I14" s="200">
        <v>0.77435918421524264</v>
      </c>
      <c r="J14" s="200">
        <v>4.1579999999999995</v>
      </c>
      <c r="K14" s="200">
        <v>0</v>
      </c>
      <c r="L14" s="200">
        <v>0</v>
      </c>
      <c r="M14" s="200">
        <v>0</v>
      </c>
      <c r="N14" s="200">
        <v>0</v>
      </c>
      <c r="O14" s="200">
        <v>0</v>
      </c>
      <c r="P14" s="200">
        <v>0</v>
      </c>
      <c r="Q14" s="200">
        <v>0</v>
      </c>
      <c r="R14" s="201">
        <v>2.6498174605968159</v>
      </c>
      <c r="S14" s="174">
        <f t="shared" si="0"/>
        <v>86.390449347975675</v>
      </c>
    </row>
    <row r="15" spans="1:19" x14ac:dyDescent="0.2">
      <c r="C15" s="84">
        <v>2018</v>
      </c>
      <c r="D15" s="199">
        <v>2.4514475600073089</v>
      </c>
      <c r="E15" s="200">
        <v>14.061238667687809</v>
      </c>
      <c r="F15" s="200">
        <v>14.952515829231553</v>
      </c>
      <c r="G15" s="200">
        <v>38.525701246708294</v>
      </c>
      <c r="H15" s="200">
        <v>20.3207801044449</v>
      </c>
      <c r="I15" s="200">
        <v>0.77661390800735031</v>
      </c>
      <c r="J15" s="200">
        <v>4.8509999999999991</v>
      </c>
      <c r="K15" s="200">
        <v>0</v>
      </c>
      <c r="L15" s="200">
        <v>0</v>
      </c>
      <c r="M15" s="200">
        <v>0</v>
      </c>
      <c r="N15" s="200">
        <v>0</v>
      </c>
      <c r="O15" s="200">
        <v>0</v>
      </c>
      <c r="P15" s="200">
        <v>0</v>
      </c>
      <c r="Q15" s="200">
        <v>0</v>
      </c>
      <c r="R15" s="201">
        <v>3.9764832632786207</v>
      </c>
      <c r="S15" s="174">
        <f t="shared" si="0"/>
        <v>99.91578057936583</v>
      </c>
    </row>
    <row r="16" spans="1:19" x14ac:dyDescent="0.2">
      <c r="C16" s="84">
        <v>2019</v>
      </c>
      <c r="D16" s="199">
        <v>2.8077971273917162</v>
      </c>
      <c r="E16" s="200">
        <v>15.189284008002399</v>
      </c>
      <c r="F16" s="200">
        <v>15.546070489764793</v>
      </c>
      <c r="G16" s="200">
        <v>40.710012833747726</v>
      </c>
      <c r="H16" s="200">
        <v>23.116271882496491</v>
      </c>
      <c r="I16" s="200">
        <v>1.5566525138851441</v>
      </c>
      <c r="J16" s="200">
        <v>5.0995822327781219</v>
      </c>
      <c r="K16" s="200">
        <v>0.62765345096688241</v>
      </c>
      <c r="L16" s="200">
        <v>5.7198584624631253E-2</v>
      </c>
      <c r="M16" s="200">
        <v>0.81189703202230634</v>
      </c>
      <c r="N16" s="200">
        <v>4.2500000000000003E-2</v>
      </c>
      <c r="O16" s="200">
        <v>0.23783301438147364</v>
      </c>
      <c r="P16" s="200">
        <v>0.85</v>
      </c>
      <c r="Q16" s="200">
        <v>5.6608908494480414E-2</v>
      </c>
      <c r="R16" s="201">
        <v>5.246402743559182</v>
      </c>
      <c r="S16" s="174">
        <f t="shared" si="0"/>
        <v>111.95576482211536</v>
      </c>
    </row>
    <row r="17" spans="3:19" x14ac:dyDescent="0.2">
      <c r="C17" s="84">
        <v>2020</v>
      </c>
      <c r="D17" s="199">
        <v>3.1653158430809984</v>
      </c>
      <c r="E17" s="200">
        <v>16.325473784425736</v>
      </c>
      <c r="F17" s="200">
        <v>15.966544740504808</v>
      </c>
      <c r="G17" s="200">
        <v>42.917880347780411</v>
      </c>
      <c r="H17" s="200">
        <v>25.953695764980772</v>
      </c>
      <c r="I17" s="200">
        <v>2.3400887299368689</v>
      </c>
      <c r="J17" s="200">
        <v>5.3583851702274279</v>
      </c>
      <c r="K17" s="200">
        <v>1.2574306847225827</v>
      </c>
      <c r="L17" s="200">
        <v>0.11475482017029599</v>
      </c>
      <c r="M17" s="200">
        <v>1.6270336518102704</v>
      </c>
      <c r="N17" s="200">
        <v>8.4999999999999992E-2</v>
      </c>
      <c r="O17" s="200">
        <v>0.4788055997900369</v>
      </c>
      <c r="P17" s="200">
        <v>1.7</v>
      </c>
      <c r="Q17" s="200">
        <v>0.11357178078709708</v>
      </c>
      <c r="R17" s="201">
        <v>6.4889010624208758</v>
      </c>
      <c r="S17" s="174">
        <f t="shared" si="0"/>
        <v>123.89288198063815</v>
      </c>
    </row>
    <row r="18" spans="3:19" x14ac:dyDescent="0.2">
      <c r="C18" s="84">
        <v>2021</v>
      </c>
      <c r="D18" s="199">
        <v>3.5332939737452178</v>
      </c>
      <c r="E18" s="200">
        <v>17.46012852191388</v>
      </c>
      <c r="F18" s="200">
        <v>16.348178147270119</v>
      </c>
      <c r="G18" s="200">
        <v>45.131444776738384</v>
      </c>
      <c r="H18" s="200">
        <v>28.643471052279317</v>
      </c>
      <c r="I18" s="200">
        <v>3.1228181243978304</v>
      </c>
      <c r="J18" s="200">
        <v>5.3627851918510316</v>
      </c>
      <c r="K18" s="200">
        <v>1.8875174623951263</v>
      </c>
      <c r="L18" s="200">
        <v>0.17236318377140153</v>
      </c>
      <c r="M18" s="200">
        <v>2.4424942286440841</v>
      </c>
      <c r="N18" s="200">
        <v>0.12749999999999997</v>
      </c>
      <c r="O18" s="200">
        <v>0.72003815908370805</v>
      </c>
      <c r="P18" s="200">
        <v>2.5499999999999998</v>
      </c>
      <c r="Q18" s="200">
        <v>0.1705862437325211</v>
      </c>
      <c r="R18" s="201">
        <v>7.755475746794394</v>
      </c>
      <c r="S18" s="174">
        <f t="shared" si="0"/>
        <v>135.42809481261699</v>
      </c>
    </row>
    <row r="19" spans="3:19" x14ac:dyDescent="0.2">
      <c r="C19" s="84">
        <v>2022</v>
      </c>
      <c r="D19" s="199">
        <v>3.9048036167575484</v>
      </c>
      <c r="E19" s="200">
        <v>18.59452160465645</v>
      </c>
      <c r="F19" s="200">
        <v>16.458571442003883</v>
      </c>
      <c r="G19" s="200">
        <v>47.34725868272718</v>
      </c>
      <c r="H19" s="200">
        <v>31.282626654795109</v>
      </c>
      <c r="I19" s="200">
        <v>3.905104513661855</v>
      </c>
      <c r="J19" s="200">
        <v>5.3652041432138367</v>
      </c>
      <c r="K19" s="200">
        <v>2.5176952283486069</v>
      </c>
      <c r="L19" s="200">
        <v>0.22998687005176197</v>
      </c>
      <c r="M19" s="200">
        <v>3.2578984594728793</v>
      </c>
      <c r="N19" s="200">
        <v>0.17</v>
      </c>
      <c r="O19" s="200">
        <v>0.96114504132572498</v>
      </c>
      <c r="P19" s="200">
        <v>3.4</v>
      </c>
      <c r="Q19" s="200">
        <v>0.22761587139143455</v>
      </c>
      <c r="R19" s="201">
        <v>9.0329551842597926</v>
      </c>
      <c r="S19" s="174">
        <f t="shared" si="0"/>
        <v>146.65538731266605</v>
      </c>
    </row>
    <row r="20" spans="3:19" x14ac:dyDescent="0.2">
      <c r="C20" s="84">
        <v>2023</v>
      </c>
      <c r="D20" s="199">
        <v>4.2812089212474502</v>
      </c>
      <c r="E20" s="200">
        <v>19.723731328345227</v>
      </c>
      <c r="F20" s="200">
        <v>16.548662426756145</v>
      </c>
      <c r="G20" s="200">
        <v>49.552273859787014</v>
      </c>
      <c r="H20" s="200">
        <v>33.814754160523279</v>
      </c>
      <c r="I20" s="200">
        <v>4.6846800787874292</v>
      </c>
      <c r="J20" s="200">
        <v>5.3644575813547686</v>
      </c>
      <c r="K20" s="200">
        <v>3.1467312110933867</v>
      </c>
      <c r="L20" s="200">
        <v>0.28741827686815702</v>
      </c>
      <c r="M20" s="200">
        <v>4.0712881986400236</v>
      </c>
      <c r="N20" s="200">
        <v>0.21249999999999999</v>
      </c>
      <c r="O20" s="200">
        <v>1.2002002586903731</v>
      </c>
      <c r="P20" s="200">
        <v>4.25</v>
      </c>
      <c r="Q20" s="200">
        <v>0.28445520184889767</v>
      </c>
      <c r="R20" s="201">
        <v>10.343415762322492</v>
      </c>
      <c r="S20" s="174">
        <f t="shared" si="0"/>
        <v>157.76577726626465</v>
      </c>
    </row>
    <row r="21" spans="3:19" x14ac:dyDescent="0.2">
      <c r="C21" s="84">
        <v>2024</v>
      </c>
      <c r="D21" s="199">
        <v>4.662006883424497</v>
      </c>
      <c r="E21" s="200">
        <v>20.266303088464195</v>
      </c>
      <c r="F21" s="200">
        <v>16.609565283980658</v>
      </c>
      <c r="G21" s="200">
        <v>50.748260917594088</v>
      </c>
      <c r="H21" s="200">
        <v>36.21871163735517</v>
      </c>
      <c r="I21" s="200">
        <v>5.4598334304870786</v>
      </c>
      <c r="J21" s="200">
        <v>5.3605203058931812</v>
      </c>
      <c r="K21" s="200">
        <v>3.7736230478295161</v>
      </c>
      <c r="L21" s="200">
        <v>0.34448860354073435</v>
      </c>
      <c r="M21" s="200">
        <v>4.8810515308910558</v>
      </c>
      <c r="N21" s="200">
        <v>0.255</v>
      </c>
      <c r="O21" s="200">
        <v>1.4356114590605649</v>
      </c>
      <c r="P21" s="200">
        <v>5.1000000000000014</v>
      </c>
      <c r="Q21" s="200">
        <v>0.34093717463825252</v>
      </c>
      <c r="R21" s="201">
        <v>11.701318421064762</v>
      </c>
      <c r="S21" s="174">
        <f t="shared" si="0"/>
        <v>167.15723178422371</v>
      </c>
    </row>
    <row r="22" spans="3:19" x14ac:dyDescent="0.2">
      <c r="C22" s="84">
        <v>2025</v>
      </c>
      <c r="D22" s="199">
        <v>5.042239534276133</v>
      </c>
      <c r="E22" s="200">
        <v>20.782605294231129</v>
      </c>
      <c r="F22" s="200">
        <v>16.580646905381201</v>
      </c>
      <c r="G22" s="200">
        <v>53.579817452423605</v>
      </c>
      <c r="H22" s="200">
        <v>39.486540337865385</v>
      </c>
      <c r="I22" s="200">
        <v>6.2333846902768055</v>
      </c>
      <c r="J22" s="200">
        <v>5.3565833316913967</v>
      </c>
      <c r="K22" s="200">
        <v>4.6623376602905733</v>
      </c>
      <c r="L22" s="200">
        <v>0.42795884410906482</v>
      </c>
      <c r="M22" s="200">
        <v>6.0395084816922262</v>
      </c>
      <c r="N22" s="200">
        <v>0.31300309639024848</v>
      </c>
      <c r="O22" s="200">
        <v>1.8095601321966523</v>
      </c>
      <c r="P22" s="200">
        <v>6.2600619278049692</v>
      </c>
      <c r="Q22" s="200">
        <v>0.45229977439083269</v>
      </c>
      <c r="R22" s="201">
        <v>14.380931201177836</v>
      </c>
      <c r="S22" s="174">
        <f t="shared" si="0"/>
        <v>181.40747866419809</v>
      </c>
    </row>
    <row r="23" spans="3:19" x14ac:dyDescent="0.2">
      <c r="C23" s="84">
        <v>2026</v>
      </c>
      <c r="D23" s="199">
        <v>5.4177749478640544</v>
      </c>
      <c r="E23" s="200">
        <v>21.307584686186392</v>
      </c>
      <c r="F23" s="200">
        <v>16.573070297504877</v>
      </c>
      <c r="G23" s="200">
        <v>53.615719342273842</v>
      </c>
      <c r="H23" s="200">
        <v>44.475521362424985</v>
      </c>
      <c r="I23" s="200">
        <v>7.0105773893204342</v>
      </c>
      <c r="J23" s="200">
        <v>5.3556165825234849</v>
      </c>
      <c r="K23" s="200">
        <v>5.8972777440846231</v>
      </c>
      <c r="L23" s="200">
        <v>0.54070382565555442</v>
      </c>
      <c r="M23" s="200">
        <v>7.6314659417552821</v>
      </c>
      <c r="N23" s="200">
        <v>0.39644536970006039</v>
      </c>
      <c r="O23" s="200">
        <v>2.272271841401678</v>
      </c>
      <c r="P23" s="200">
        <v>7.9289073940012074</v>
      </c>
      <c r="Q23" s="200">
        <v>0.56392782609039926</v>
      </c>
      <c r="R23" s="201">
        <v>17.022475444622557</v>
      </c>
      <c r="S23" s="174">
        <f t="shared" si="0"/>
        <v>196.00933999540945</v>
      </c>
    </row>
    <row r="24" spans="3:19" x14ac:dyDescent="0.2">
      <c r="C24" s="84">
        <v>2027</v>
      </c>
      <c r="D24" s="199">
        <v>5.7931582894990807</v>
      </c>
      <c r="E24" s="200">
        <v>21.301772457846109</v>
      </c>
      <c r="F24" s="200">
        <v>16.565447823886434</v>
      </c>
      <c r="G24" s="200">
        <v>53.650974377207952</v>
      </c>
      <c r="H24" s="200">
        <v>49.456676547421146</v>
      </c>
      <c r="I24" s="200">
        <v>7.7873186295730861</v>
      </c>
      <c r="J24" s="200">
        <v>5.3546426711546928</v>
      </c>
      <c r="K24" s="200">
        <v>7.1320887506345008</v>
      </c>
      <c r="L24" s="200">
        <v>0.65340335759696955</v>
      </c>
      <c r="M24" s="200">
        <v>9.2230208534716969</v>
      </c>
      <c r="N24" s="200">
        <v>0.47990842212617818</v>
      </c>
      <c r="O24" s="200">
        <v>2.7342760245476452</v>
      </c>
      <c r="P24" s="200">
        <v>9.5981684425235638</v>
      </c>
      <c r="Q24" s="200">
        <v>0.67551109382931251</v>
      </c>
      <c r="R24" s="201">
        <v>19.672409335318889</v>
      </c>
      <c r="S24" s="174">
        <f t="shared" si="0"/>
        <v>210.07877707663727</v>
      </c>
    </row>
    <row r="25" spans="3:19" x14ac:dyDescent="0.2">
      <c r="C25" s="84">
        <v>2028</v>
      </c>
      <c r="D25" s="199">
        <v>6.1683885081976468</v>
      </c>
      <c r="E25" s="200">
        <v>21.295921692619153</v>
      </c>
      <c r="F25" s="200">
        <v>16.557779504865991</v>
      </c>
      <c r="G25" s="200">
        <v>53.68558637475806</v>
      </c>
      <c r="H25" s="200">
        <v>54.4299102641844</v>
      </c>
      <c r="I25" s="200">
        <v>8.5636050037768054</v>
      </c>
      <c r="J25" s="200">
        <v>5.3536616013631688</v>
      </c>
      <c r="K25" s="200">
        <v>8.3667643909134082</v>
      </c>
      <c r="L25" s="200">
        <v>0.76605653491321368</v>
      </c>
      <c r="M25" s="200">
        <v>10.814163953709954</v>
      </c>
      <c r="N25" s="200">
        <v>0.56339211865925864</v>
      </c>
      <c r="O25" s="200">
        <v>3.1955654003347664</v>
      </c>
      <c r="P25" s="200">
        <v>11.267842373185172</v>
      </c>
      <c r="Q25" s="200">
        <v>0.78704868186587063</v>
      </c>
      <c r="R25" s="201">
        <v>22.330786602401286</v>
      </c>
      <c r="S25" s="174">
        <f t="shared" si="0"/>
        <v>224.14647300574819</v>
      </c>
    </row>
    <row r="26" spans="3:19" x14ac:dyDescent="0.2">
      <c r="C26" s="84">
        <v>2029</v>
      </c>
      <c r="D26" s="199">
        <v>6.5434645525685919</v>
      </c>
      <c r="E26" s="200">
        <v>21.290032412974682</v>
      </c>
      <c r="F26" s="200">
        <v>16.550065365417812</v>
      </c>
      <c r="G26" s="200">
        <v>53.719559149796794</v>
      </c>
      <c r="H26" s="200">
        <v>59.395126995407303</v>
      </c>
      <c r="I26" s="200">
        <v>9.3394331078291977</v>
      </c>
      <c r="J26" s="200">
        <v>5.3526733775849671</v>
      </c>
      <c r="K26" s="200">
        <v>9.60129838415107</v>
      </c>
      <c r="L26" s="200">
        <v>0.87866245363590478</v>
      </c>
      <c r="M26" s="200">
        <v>12.404885990507635</v>
      </c>
      <c r="N26" s="200">
        <v>0.64689632458676405</v>
      </c>
      <c r="O26" s="200">
        <v>3.6561326943045125</v>
      </c>
      <c r="P26" s="200">
        <v>12.937926491735279</v>
      </c>
      <c r="Q26" s="200">
        <v>0.89853969547543144</v>
      </c>
      <c r="R26" s="201">
        <v>24.997660935623433</v>
      </c>
      <c r="S26" s="174">
        <f t="shared" si="0"/>
        <v>238.2123579315994</v>
      </c>
    </row>
    <row r="27" spans="3:19" x14ac:dyDescent="0.2">
      <c r="C27" s="85">
        <v>2030</v>
      </c>
      <c r="D27" s="202">
        <v>6.9183853710162175</v>
      </c>
      <c r="E27" s="203">
        <v>21.284104645135749</v>
      </c>
      <c r="F27" s="203">
        <v>16.542305435198408</v>
      </c>
      <c r="G27" s="203">
        <v>53.752896514718984</v>
      </c>
      <c r="H27" s="203">
        <v>64.352231349381071</v>
      </c>
      <c r="I27" s="203">
        <v>10.114799541423181</v>
      </c>
      <c r="J27" s="203">
        <v>5.3516780049211334</v>
      </c>
      <c r="K27" s="203">
        <v>10.835684458472631</v>
      </c>
      <c r="L27" s="203">
        <v>0.99122021096084156</v>
      </c>
      <c r="M27" s="203">
        <v>13.995177724175257</v>
      </c>
      <c r="N27" s="203">
        <v>0.73042090548868932</v>
      </c>
      <c r="O27" s="203">
        <v>4.1159706400063758</v>
      </c>
      <c r="P27" s="203">
        <v>14.608418109773785</v>
      </c>
      <c r="Q27" s="203">
        <v>1.0099832410614873</v>
      </c>
      <c r="R27" s="204">
        <v>27.673085974309288</v>
      </c>
      <c r="S27" s="175">
        <f t="shared" si="0"/>
        <v>252.2763621260431</v>
      </c>
    </row>
    <row r="29" spans="3:19" ht="19" x14ac:dyDescent="0.25">
      <c r="C29" s="40" t="s">
        <v>135</v>
      </c>
    </row>
    <row r="30" spans="3:19" x14ac:dyDescent="0.2">
      <c r="C30" s="132"/>
      <c r="D30" s="29" t="s">
        <v>81</v>
      </c>
      <c r="E30" s="30" t="s">
        <v>121</v>
      </c>
      <c r="F30" s="30" t="s">
        <v>122</v>
      </c>
      <c r="G30" s="30" t="s">
        <v>123</v>
      </c>
      <c r="H30" s="30" t="s">
        <v>124</v>
      </c>
      <c r="I30" s="30" t="s">
        <v>125</v>
      </c>
      <c r="J30" s="30" t="s">
        <v>126</v>
      </c>
      <c r="K30" s="30" t="s">
        <v>127</v>
      </c>
      <c r="L30" s="30" t="s">
        <v>128</v>
      </c>
      <c r="M30" s="30" t="s">
        <v>129</v>
      </c>
      <c r="N30" s="30" t="s">
        <v>130</v>
      </c>
      <c r="O30" s="30" t="s">
        <v>131</v>
      </c>
      <c r="P30" s="30" t="s">
        <v>132</v>
      </c>
      <c r="Q30" s="30" t="s">
        <v>133</v>
      </c>
      <c r="R30" s="30" t="s">
        <v>134</v>
      </c>
      <c r="S30" s="33" t="s">
        <v>10</v>
      </c>
    </row>
    <row r="31" spans="3:19" x14ac:dyDescent="0.2">
      <c r="C31" s="83">
        <v>2009</v>
      </c>
      <c r="D31" s="187">
        <v>848.43778500000053</v>
      </c>
      <c r="E31" s="169">
        <v>4027.1116550000038</v>
      </c>
      <c r="F31" s="169">
        <v>9298.9906025000037</v>
      </c>
      <c r="G31" s="169">
        <v>22426.030887499997</v>
      </c>
      <c r="H31" s="169">
        <v>19033.157219999997</v>
      </c>
      <c r="I31" s="169">
        <v>0</v>
      </c>
      <c r="J31" s="169">
        <v>2373.3011610000012</v>
      </c>
      <c r="K31" s="169">
        <v>0</v>
      </c>
      <c r="L31" s="169">
        <v>0</v>
      </c>
      <c r="M31" s="169">
        <v>0</v>
      </c>
      <c r="N31" s="169">
        <v>0</v>
      </c>
      <c r="O31" s="169">
        <v>0</v>
      </c>
      <c r="P31" s="169">
        <v>0</v>
      </c>
      <c r="Q31" s="169">
        <v>0</v>
      </c>
      <c r="R31" s="186">
        <v>0</v>
      </c>
      <c r="S31" s="174">
        <f>SUM(D31:R31)</f>
        <v>58007.029310999998</v>
      </c>
    </row>
    <row r="32" spans="3:19" x14ac:dyDescent="0.2">
      <c r="C32" s="84">
        <v>2010</v>
      </c>
      <c r="D32" s="163">
        <v>1520.7611800000006</v>
      </c>
      <c r="E32" s="2">
        <v>7526.5229400000044</v>
      </c>
      <c r="F32" s="2">
        <v>12716.961900000004</v>
      </c>
      <c r="G32" s="2">
        <v>31258.211099999997</v>
      </c>
      <c r="H32" s="2">
        <v>22927.340100000001</v>
      </c>
      <c r="I32" s="2">
        <v>0</v>
      </c>
      <c r="J32" s="2">
        <v>3579.6000240000017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182">
        <v>0</v>
      </c>
      <c r="S32" s="174">
        <f t="shared" ref="S32:S52" si="1">SUM(D32:R32)</f>
        <v>79529.397244000007</v>
      </c>
    </row>
    <row r="33" spans="3:19" x14ac:dyDescent="0.2">
      <c r="C33" s="84">
        <v>2011</v>
      </c>
      <c r="D33" s="163">
        <v>2461.9243600000009</v>
      </c>
      <c r="E33" s="2">
        <v>12041.114400000004</v>
      </c>
      <c r="F33" s="2">
        <v>16942.68299500001</v>
      </c>
      <c r="G33" s="2">
        <v>42401.708549999996</v>
      </c>
      <c r="H33" s="2">
        <v>26828.420220000004</v>
      </c>
      <c r="I33" s="2">
        <v>0</v>
      </c>
      <c r="J33" s="2">
        <v>5161.7186775000018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182">
        <v>0</v>
      </c>
      <c r="S33" s="174">
        <f t="shared" si="1"/>
        <v>105837.56920250002</v>
      </c>
    </row>
    <row r="34" spans="3:19" x14ac:dyDescent="0.2">
      <c r="C34" s="84">
        <v>2012</v>
      </c>
      <c r="D34" s="163">
        <v>3630.0532650000005</v>
      </c>
      <c r="E34" s="2">
        <v>16538.034157500002</v>
      </c>
      <c r="F34" s="2">
        <v>20253.642922500007</v>
      </c>
      <c r="G34" s="2">
        <v>52130.619637499985</v>
      </c>
      <c r="H34" s="2">
        <v>26560.089359999998</v>
      </c>
      <c r="I34" s="2">
        <v>0</v>
      </c>
      <c r="J34" s="2">
        <v>6739.5899340000005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182">
        <v>0</v>
      </c>
      <c r="S34" s="174">
        <f t="shared" si="1"/>
        <v>125852.02927649999</v>
      </c>
    </row>
    <row r="35" spans="3:19" x14ac:dyDescent="0.2">
      <c r="C35" s="84">
        <v>2013</v>
      </c>
      <c r="D35" s="163">
        <v>4591.7395250000009</v>
      </c>
      <c r="E35" s="2">
        <v>21675.706815000001</v>
      </c>
      <c r="F35" s="2">
        <v>25206.994240000007</v>
      </c>
      <c r="G35" s="2">
        <v>65546.482650000005</v>
      </c>
      <c r="H35" s="2">
        <v>32751.525030000001</v>
      </c>
      <c r="I35" s="2">
        <v>0</v>
      </c>
      <c r="J35" s="2">
        <v>8412.8879835000007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182">
        <v>0</v>
      </c>
      <c r="S35" s="174">
        <f t="shared" si="1"/>
        <v>158185.3362435</v>
      </c>
    </row>
    <row r="36" spans="3:19" x14ac:dyDescent="0.2">
      <c r="C36" s="84">
        <v>2014</v>
      </c>
      <c r="D36" s="163">
        <v>4759.1697200000008</v>
      </c>
      <c r="E36" s="2">
        <v>23756.905107499999</v>
      </c>
      <c r="F36" s="2">
        <v>26190.894097500004</v>
      </c>
      <c r="G36" s="2">
        <v>68481.380712499988</v>
      </c>
      <c r="H36" s="2">
        <v>30915.157664999999</v>
      </c>
      <c r="I36" s="2">
        <v>0</v>
      </c>
      <c r="J36" s="2">
        <v>8859.0874679999979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182">
        <v>0</v>
      </c>
      <c r="S36" s="174">
        <f t="shared" si="1"/>
        <v>162962.59477049997</v>
      </c>
    </row>
    <row r="37" spans="3:19" x14ac:dyDescent="0.2">
      <c r="C37" s="84">
        <v>2015</v>
      </c>
      <c r="D37" s="163">
        <v>5465.2869900000014</v>
      </c>
      <c r="E37" s="2">
        <v>23903.51309</v>
      </c>
      <c r="F37" s="2">
        <v>24880.521825000003</v>
      </c>
      <c r="G37" s="2">
        <v>67046.81382499999</v>
      </c>
      <c r="H37" s="2">
        <v>28188.577410000002</v>
      </c>
      <c r="I37" s="2">
        <v>0</v>
      </c>
      <c r="J37" s="2">
        <v>8834.8570695000017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182">
        <v>0</v>
      </c>
      <c r="S37" s="174">
        <f t="shared" si="1"/>
        <v>158319.5702095</v>
      </c>
    </row>
    <row r="38" spans="3:19" x14ac:dyDescent="0.2">
      <c r="C38" s="84">
        <v>2016</v>
      </c>
      <c r="D38" s="163">
        <v>6572.8076650000012</v>
      </c>
      <c r="E38" s="2">
        <v>32879.873205000004</v>
      </c>
      <c r="F38" s="2">
        <v>34369.184772500004</v>
      </c>
      <c r="G38" s="2">
        <v>97654.007587499989</v>
      </c>
      <c r="H38" s="2">
        <v>43282.571219999998</v>
      </c>
      <c r="I38" s="2">
        <v>2408.2653050000004</v>
      </c>
      <c r="J38" s="2">
        <v>10918.765935000001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182">
        <v>4416.2822024999996</v>
      </c>
      <c r="S38" s="174">
        <f t="shared" si="1"/>
        <v>232501.75789250003</v>
      </c>
    </row>
    <row r="39" spans="3:19" x14ac:dyDescent="0.2">
      <c r="C39" s="84">
        <v>2017</v>
      </c>
      <c r="D39" s="163">
        <v>8373.8919600000008</v>
      </c>
      <c r="E39" s="2">
        <v>45820.673759999998</v>
      </c>
      <c r="F39" s="2">
        <v>48430.378734999998</v>
      </c>
      <c r="G39" s="2">
        <v>126334.80427499997</v>
      </c>
      <c r="H39" s="2">
        <v>64342.339530000005</v>
      </c>
      <c r="I39" s="2">
        <v>2881.9457400000001</v>
      </c>
      <c r="J39" s="2">
        <v>15474.899285999998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182">
        <v>9861.8706899999997</v>
      </c>
      <c r="S39" s="174">
        <f t="shared" si="1"/>
        <v>321520.803976</v>
      </c>
    </row>
    <row r="40" spans="3:19" x14ac:dyDescent="0.2">
      <c r="C40" s="84">
        <v>2018</v>
      </c>
      <c r="D40" s="163">
        <v>9753.2238500000003</v>
      </c>
      <c r="E40" s="2">
        <v>55943.439530000003</v>
      </c>
      <c r="F40" s="2">
        <v>59489.436519999996</v>
      </c>
      <c r="G40" s="2">
        <v>153276.69837500001</v>
      </c>
      <c r="H40" s="2">
        <v>80847.381929999989</v>
      </c>
      <c r="I40" s="2">
        <v>3089.8026999999997</v>
      </c>
      <c r="J40" s="2">
        <v>19299.980006999995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182">
        <v>15820.665322499999</v>
      </c>
      <c r="S40" s="174">
        <f t="shared" si="1"/>
        <v>397520.62823449995</v>
      </c>
    </row>
    <row r="41" spans="3:19" x14ac:dyDescent="0.2">
      <c r="C41" s="84">
        <v>2019</v>
      </c>
      <c r="D41" s="163">
        <v>12034.121619000001</v>
      </c>
      <c r="E41" s="2">
        <v>65100.747228000007</v>
      </c>
      <c r="F41" s="2">
        <v>66629.921779700002</v>
      </c>
      <c r="G41" s="2">
        <v>174481.71051</v>
      </c>
      <c r="H41" s="2">
        <v>99075.543777000014</v>
      </c>
      <c r="I41" s="2">
        <v>6671.758969999999</v>
      </c>
      <c r="J41" s="2">
        <v>21856.633514100002</v>
      </c>
      <c r="K41" s="2">
        <v>2690.1010367999993</v>
      </c>
      <c r="L41" s="2">
        <v>245.15116035</v>
      </c>
      <c r="M41" s="2">
        <v>3479.7626688</v>
      </c>
      <c r="N41" s="2">
        <v>182.15353375000001</v>
      </c>
      <c r="O41" s="2">
        <v>1019.3440943999998</v>
      </c>
      <c r="P41" s="2">
        <v>3643.0706749999999</v>
      </c>
      <c r="Q41" s="2">
        <v>242.62382879999998</v>
      </c>
      <c r="R41" s="182">
        <v>22485.901158000001</v>
      </c>
      <c r="S41" s="174">
        <f t="shared" si="1"/>
        <v>479838.54555370013</v>
      </c>
    </row>
    <row r="42" spans="3:19" x14ac:dyDescent="0.2">
      <c r="C42" s="84">
        <v>2020</v>
      </c>
      <c r="D42" s="163">
        <v>14622.469297174999</v>
      </c>
      <c r="E42" s="2">
        <v>75417.03609022501</v>
      </c>
      <c r="F42" s="2">
        <v>73758.930174485009</v>
      </c>
      <c r="G42" s="2">
        <v>198263.117741325</v>
      </c>
      <c r="H42" s="2">
        <v>119895.49804364999</v>
      </c>
      <c r="I42" s="2">
        <v>10810.256322749998</v>
      </c>
      <c r="J42" s="2">
        <v>24753.55589091</v>
      </c>
      <c r="K42" s="2">
        <v>5808.8173478400013</v>
      </c>
      <c r="L42" s="2">
        <v>530.12050544999988</v>
      </c>
      <c r="M42" s="2">
        <v>7516.2324388800007</v>
      </c>
      <c r="N42" s="2">
        <v>392.66536164999997</v>
      </c>
      <c r="O42" s="2">
        <v>2211.8867529600002</v>
      </c>
      <c r="P42" s="2">
        <v>7853.3072330000005</v>
      </c>
      <c r="Q42" s="2">
        <v>524.65534560000003</v>
      </c>
      <c r="R42" s="182">
        <v>29976.078616312501</v>
      </c>
      <c r="S42" s="174">
        <f t="shared" si="1"/>
        <v>572334.62716221262</v>
      </c>
    </row>
    <row r="43" spans="3:19" x14ac:dyDescent="0.2">
      <c r="C43" s="84">
        <v>2021</v>
      </c>
      <c r="D43" s="163">
        <v>16991.150718254998</v>
      </c>
      <c r="E43" s="2">
        <v>83963.484918148504</v>
      </c>
      <c r="F43" s="2">
        <v>78616.26033191751</v>
      </c>
      <c r="G43" s="2">
        <v>217031.2422437171</v>
      </c>
      <c r="H43" s="2">
        <v>137742.72318116101</v>
      </c>
      <c r="I43" s="2">
        <v>15017.22579882</v>
      </c>
      <c r="J43" s="2">
        <v>25788.935803657951</v>
      </c>
      <c r="K43" s="2">
        <v>9076.8257397215984</v>
      </c>
      <c r="L43" s="2">
        <v>828.87211069897489</v>
      </c>
      <c r="M43" s="2">
        <v>11745.6367558824</v>
      </c>
      <c r="N43" s="2">
        <v>613.13090070487476</v>
      </c>
      <c r="O43" s="2">
        <v>3462.5697648695996</v>
      </c>
      <c r="P43" s="2">
        <v>12262.618014097499</v>
      </c>
      <c r="Q43" s="2">
        <v>820.32703739279998</v>
      </c>
      <c r="R43" s="182">
        <v>37295.073176681253</v>
      </c>
      <c r="S43" s="174">
        <f t="shared" si="1"/>
        <v>651256.07649572613</v>
      </c>
    </row>
    <row r="44" spans="3:19" x14ac:dyDescent="0.2">
      <c r="C44" s="84">
        <v>2022</v>
      </c>
      <c r="D44" s="163">
        <v>19250.037738465187</v>
      </c>
      <c r="E44" s="2">
        <v>91667.924369413406</v>
      </c>
      <c r="F44" s="2">
        <v>81138.042389667287</v>
      </c>
      <c r="G44" s="2">
        <v>233414.17543866285</v>
      </c>
      <c r="H44" s="2">
        <v>154218.18938058856</v>
      </c>
      <c r="I44" s="2">
        <v>19251.521110570873</v>
      </c>
      <c r="J44" s="2">
        <v>26449.57144277529</v>
      </c>
      <c r="K44" s="2">
        <v>12411.822185288062</v>
      </c>
      <c r="L44" s="2">
        <v>1133.7973333276589</v>
      </c>
      <c r="M44" s="2">
        <v>16060.902019194813</v>
      </c>
      <c r="N44" s="2">
        <v>838.07195872669502</v>
      </c>
      <c r="O44" s="2">
        <v>4738.2865141429447</v>
      </c>
      <c r="P44" s="2">
        <v>16761.439174533902</v>
      </c>
      <c r="Q44" s="2">
        <v>1122.108701025312</v>
      </c>
      <c r="R44" s="182">
        <v>44530.979084488579</v>
      </c>
      <c r="S44" s="174">
        <f t="shared" si="1"/>
        <v>722986.86884087173</v>
      </c>
    </row>
    <row r="45" spans="3:19" x14ac:dyDescent="0.2">
      <c r="C45" s="84">
        <v>2023</v>
      </c>
      <c r="D45" s="163">
        <v>21559.068022030278</v>
      </c>
      <c r="E45" s="2">
        <v>99323.642732236287</v>
      </c>
      <c r="F45" s="2">
        <v>83334.811613934609</v>
      </c>
      <c r="G45" s="2">
        <v>249532.51813698962</v>
      </c>
      <c r="H45" s="2">
        <v>170282.41286634852</v>
      </c>
      <c r="I45" s="2">
        <v>23590.845094894354</v>
      </c>
      <c r="J45" s="2">
        <v>27014.029921255242</v>
      </c>
      <c r="K45" s="2">
        <v>15846.129790657538</v>
      </c>
      <c r="L45" s="2">
        <v>1447.3645869096745</v>
      </c>
      <c r="M45" s="2">
        <v>20501.961204498806</v>
      </c>
      <c r="N45" s="2">
        <v>1070.0953957057868</v>
      </c>
      <c r="O45" s="2">
        <v>6043.9000976445286</v>
      </c>
      <c r="P45" s="2">
        <v>21401.907914115734</v>
      </c>
      <c r="Q45" s="2">
        <v>1432.4433025085439</v>
      </c>
      <c r="R45" s="182">
        <v>52086.783920620976</v>
      </c>
      <c r="S45" s="174">
        <f t="shared" si="1"/>
        <v>794467.91460035043</v>
      </c>
    </row>
    <row r="46" spans="3:19" x14ac:dyDescent="0.2">
      <c r="C46" s="84">
        <v>2024</v>
      </c>
      <c r="D46" s="163">
        <v>23894.66352607579</v>
      </c>
      <c r="E46" s="2">
        <v>103872.96829999742</v>
      </c>
      <c r="F46" s="2">
        <v>85130.713810438945</v>
      </c>
      <c r="G46" s="2">
        <v>260105.28287094316</v>
      </c>
      <c r="H46" s="2">
        <v>185635.48908509099</v>
      </c>
      <c r="I46" s="2">
        <v>27983.846011415208</v>
      </c>
      <c r="J46" s="2">
        <v>27474.826236191006</v>
      </c>
      <c r="K46" s="2">
        <v>19341.338452914624</v>
      </c>
      <c r="L46" s="2">
        <v>1765.6428821330117</v>
      </c>
      <c r="M46" s="2">
        <v>25017.355593951215</v>
      </c>
      <c r="N46" s="2">
        <v>1306.9777354497564</v>
      </c>
      <c r="O46" s="2">
        <v>7358.0871127399923</v>
      </c>
      <c r="P46" s="2">
        <v>26139.554708995136</v>
      </c>
      <c r="Q46" s="2">
        <v>1747.4403781934957</v>
      </c>
      <c r="R46" s="182">
        <v>59973.971183293113</v>
      </c>
      <c r="S46" s="174">
        <f t="shared" si="1"/>
        <v>856748.15788782306</v>
      </c>
    </row>
    <row r="47" spans="3:19" x14ac:dyDescent="0.2">
      <c r="C47" s="84">
        <v>2025</v>
      </c>
      <c r="D47" s="163">
        <v>26305.19981561703</v>
      </c>
      <c r="E47" s="2">
        <v>108422.17654229974</v>
      </c>
      <c r="F47" s="2">
        <v>86500.696159580533</v>
      </c>
      <c r="G47" s="2">
        <v>279524.16670990735</v>
      </c>
      <c r="H47" s="2">
        <v>205999.99792831889</v>
      </c>
      <c r="I47" s="2">
        <v>32519.365391251515</v>
      </c>
      <c r="J47" s="2">
        <v>27945.121192933235</v>
      </c>
      <c r="K47" s="2">
        <v>24323.264082975926</v>
      </c>
      <c r="L47" s="2">
        <v>2232.6473842868691</v>
      </c>
      <c r="M47" s="2">
        <v>31507.919510578227</v>
      </c>
      <c r="N47" s="2">
        <v>1632.9269836313608</v>
      </c>
      <c r="O47" s="2">
        <v>9440.4164126329852</v>
      </c>
      <c r="P47" s="2">
        <v>32658.539672627216</v>
      </c>
      <c r="Q47" s="2">
        <v>2359.6332266704612</v>
      </c>
      <c r="R47" s="182">
        <v>75024.850804897826</v>
      </c>
      <c r="S47" s="174">
        <f t="shared" si="1"/>
        <v>946396.92181820923</v>
      </c>
    </row>
    <row r="48" spans="3:19" x14ac:dyDescent="0.2">
      <c r="C48" s="84">
        <v>2026</v>
      </c>
      <c r="D48" s="163">
        <v>28601.690033369297</v>
      </c>
      <c r="E48" s="2">
        <v>112487.67961362758</v>
      </c>
      <c r="F48" s="2">
        <v>87493.080482672041</v>
      </c>
      <c r="G48" s="2">
        <v>283049.81293998164</v>
      </c>
      <c r="H48" s="2">
        <v>234796.58869589752</v>
      </c>
      <c r="I48" s="2">
        <v>37010.463404970847</v>
      </c>
      <c r="J48" s="2">
        <v>28273.541611635246</v>
      </c>
      <c r="K48" s="2">
        <v>31133.09646490472</v>
      </c>
      <c r="L48" s="2">
        <v>2854.5008550704347</v>
      </c>
      <c r="M48" s="2">
        <v>40288.278023130668</v>
      </c>
      <c r="N48" s="2">
        <v>2092.9270204913187</v>
      </c>
      <c r="O48" s="2">
        <v>11995.849865440898</v>
      </c>
      <c r="P48" s="2">
        <v>41858.540409826368</v>
      </c>
      <c r="Q48" s="2">
        <v>2977.1057377324846</v>
      </c>
      <c r="R48" s="182">
        <v>89865.594446606294</v>
      </c>
      <c r="S48" s="174">
        <f t="shared" si="1"/>
        <v>1034778.7496053572</v>
      </c>
    </row>
    <row r="49" spans="3:19" x14ac:dyDescent="0.2">
      <c r="C49" s="84">
        <v>2027</v>
      </c>
      <c r="D49" s="163">
        <v>30948.991619340741</v>
      </c>
      <c r="E49" s="2">
        <v>113801.20209558228</v>
      </c>
      <c r="F49" s="2">
        <v>88498.169780963814</v>
      </c>
      <c r="G49" s="2">
        <v>286621.47198350553</v>
      </c>
      <c r="H49" s="2">
        <v>264214.12837295921</v>
      </c>
      <c r="I49" s="2">
        <v>41602.463968688302</v>
      </c>
      <c r="J49" s="2">
        <v>28606.294334218921</v>
      </c>
      <c r="K49" s="2">
        <v>38102.006529303304</v>
      </c>
      <c r="L49" s="2">
        <v>3490.699550705056</v>
      </c>
      <c r="M49" s="2">
        <v>49272.466042660468</v>
      </c>
      <c r="N49" s="2">
        <v>2563.8315047176798</v>
      </c>
      <c r="O49" s="2">
        <v>14607.41818881088</v>
      </c>
      <c r="P49" s="2">
        <v>51276.630094353597</v>
      </c>
      <c r="Q49" s="2">
        <v>3608.8064811884869</v>
      </c>
      <c r="R49" s="182">
        <v>105096.59864717243</v>
      </c>
      <c r="S49" s="174">
        <f t="shared" si="1"/>
        <v>1122311.1791941705</v>
      </c>
    </row>
    <row r="50" spans="3:19" x14ac:dyDescent="0.2">
      <c r="C50" s="84">
        <v>2028</v>
      </c>
      <c r="D50" s="163">
        <v>33348.093433056914</v>
      </c>
      <c r="E50" s="2">
        <v>115131.91580016667</v>
      </c>
      <c r="F50" s="2">
        <v>89516.147894770926</v>
      </c>
      <c r="G50" s="2">
        <v>290239.8167778498</v>
      </c>
      <c r="H50" s="2">
        <v>294263.84713457234</v>
      </c>
      <c r="I50" s="2">
        <v>46297.326993948824</v>
      </c>
      <c r="J50" s="2">
        <v>28943.443989294763</v>
      </c>
      <c r="K50" s="2">
        <v>45233.149674302862</v>
      </c>
      <c r="L50" s="2">
        <v>4141.5233277441803</v>
      </c>
      <c r="M50" s="2">
        <v>58464.499998572472</v>
      </c>
      <c r="N50" s="2">
        <v>3045.8608415355088</v>
      </c>
      <c r="O50" s="2">
        <v>17276.151364361038</v>
      </c>
      <c r="P50" s="2">
        <v>60917.216830710175</v>
      </c>
      <c r="Q50" s="2">
        <v>4255.012949386416</v>
      </c>
      <c r="R50" s="182">
        <v>120726.69499673358</v>
      </c>
      <c r="S50" s="174">
        <f t="shared" si="1"/>
        <v>1211800.7020070066</v>
      </c>
    </row>
    <row r="51" spans="3:19" x14ac:dyDescent="0.2">
      <c r="C51" s="84">
        <v>2029</v>
      </c>
      <c r="D51" s="163">
        <v>35800.003879916003</v>
      </c>
      <c r="E51" s="2">
        <v>116480.07517498377</v>
      </c>
      <c r="F51" s="2">
        <v>90547.201644462548</v>
      </c>
      <c r="G51" s="2">
        <v>293905.53131905932</v>
      </c>
      <c r="H51" s="2">
        <v>324957.17823503807</v>
      </c>
      <c r="I51" s="2">
        <v>51097.050929274737</v>
      </c>
      <c r="J51" s="2">
        <v>29285.056279588702</v>
      </c>
      <c r="K51" s="2">
        <v>52529.744242277913</v>
      </c>
      <c r="L51" s="2">
        <v>4807.2575310206312</v>
      </c>
      <c r="M51" s="2">
        <v>67868.475946089238</v>
      </c>
      <c r="N51" s="2">
        <v>3539.2399154999157</v>
      </c>
      <c r="O51" s="2">
        <v>20003.098296025688</v>
      </c>
      <c r="P51" s="2">
        <v>70784.79830999831</v>
      </c>
      <c r="Q51" s="2">
        <v>4916.0080758215117</v>
      </c>
      <c r="R51" s="182">
        <v>136764.91273003846</v>
      </c>
      <c r="S51" s="174">
        <f t="shared" si="1"/>
        <v>1303285.6325090949</v>
      </c>
    </row>
    <row r="52" spans="3:19" x14ac:dyDescent="0.2">
      <c r="C52" s="85">
        <v>2030</v>
      </c>
      <c r="D52" s="164">
        <v>38305.751315571382</v>
      </c>
      <c r="E52" s="162">
        <v>117845.93886989713</v>
      </c>
      <c r="F52" s="162">
        <v>91591.520883124511</v>
      </c>
      <c r="G52" s="162">
        <v>297619.31085981458</v>
      </c>
      <c r="H52" s="162">
        <v>356305.76189042558</v>
      </c>
      <c r="I52" s="162">
        <v>56003.67355420965</v>
      </c>
      <c r="J52" s="162">
        <v>29631.198001248435</v>
      </c>
      <c r="K52" s="162">
        <v>59995.072830018769</v>
      </c>
      <c r="L52" s="162">
        <v>5488.1931063139091</v>
      </c>
      <c r="M52" s="162">
        <v>77488.571215676071</v>
      </c>
      <c r="N52" s="162">
        <v>4044.1981851083874</v>
      </c>
      <c r="O52" s="162">
        <v>22789.327177233914</v>
      </c>
      <c r="P52" s="162">
        <v>80883.963702167734</v>
      </c>
      <c r="Q52" s="162">
        <v>5592.0803468213489</v>
      </c>
      <c r="R52" s="183">
        <v>153220.48319355369</v>
      </c>
      <c r="S52" s="175">
        <f t="shared" si="1"/>
        <v>1396805.0451311853</v>
      </c>
    </row>
  </sheetData>
  <phoneticPr fontId="10" type="noConversion"/>
  <hyperlinks>
    <hyperlink ref="A1" location="Title!A1" display="Return" xr:uid="{13F34AAF-5FAF-8240-856F-8CE970D1EED7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647AF-521A-7A43-BB7F-C3E0DC246E64}">
  <sheetPr codeName="Sheet25"/>
  <dimension ref="A1:AK27"/>
  <sheetViews>
    <sheetView showGridLines="0" topLeftCell="O1" workbookViewId="0">
      <selection activeCell="AI4" sqref="AI4:AK4"/>
    </sheetView>
  </sheetViews>
  <sheetFormatPr baseColWidth="10" defaultRowHeight="16" x14ac:dyDescent="0.2"/>
  <cols>
    <col min="1" max="2" width="10.83203125" style="39"/>
    <col min="3" max="3" width="14.33203125" style="39" bestFit="1" customWidth="1"/>
    <col min="4" max="4" width="18.1640625" style="39" bestFit="1" customWidth="1"/>
    <col min="5" max="5" width="16.83203125" style="39" bestFit="1" customWidth="1"/>
    <col min="6" max="6" width="18.5" style="39" bestFit="1" customWidth="1"/>
    <col min="7" max="7" width="19.33203125" style="39" bestFit="1" customWidth="1"/>
    <col min="8" max="8" width="17.83203125" style="39" bestFit="1" customWidth="1"/>
    <col min="9" max="9" width="19.5" style="39" bestFit="1" customWidth="1"/>
    <col min="10" max="10" width="11.6640625" style="39" customWidth="1"/>
    <col min="11" max="11" width="4.5" style="39" customWidth="1"/>
    <col min="12" max="13" width="9.83203125" style="39" bestFit="1" customWidth="1"/>
    <col min="14" max="14" width="5.6640625" style="39" bestFit="1" customWidth="1"/>
    <col min="15" max="16" width="7.83203125" style="39" bestFit="1" customWidth="1"/>
    <col min="17" max="17" width="5.6640625" style="39" bestFit="1" customWidth="1"/>
    <col min="18" max="18" width="8.83203125" style="39" bestFit="1" customWidth="1"/>
    <col min="19" max="20" width="9.83203125" style="39" bestFit="1" customWidth="1"/>
    <col min="21" max="21" width="4.6640625" style="39" customWidth="1"/>
    <col min="22" max="24" width="9.83203125" style="39" bestFit="1" customWidth="1"/>
    <col min="25" max="25" width="5.6640625" style="39" bestFit="1" customWidth="1"/>
    <col min="26" max="26" width="6.5" style="39" bestFit="1" customWidth="1"/>
    <col min="27" max="28" width="6.33203125" style="39" bestFit="1" customWidth="1"/>
    <col min="29" max="29" width="4.83203125" style="39" bestFit="1" customWidth="1"/>
    <col min="30" max="30" width="9.1640625" style="39" bestFit="1" customWidth="1"/>
    <col min="31" max="32" width="8.83203125" style="39" bestFit="1" customWidth="1"/>
    <col min="33" max="33" width="9.83203125" style="39" bestFit="1" customWidth="1"/>
    <col min="34" max="34" width="4.83203125" style="39" bestFit="1" customWidth="1"/>
    <col min="35" max="35" width="8.83203125" style="39" bestFit="1" customWidth="1"/>
    <col min="36" max="36" width="9.1640625" style="39" bestFit="1" customWidth="1"/>
    <col min="37" max="37" width="13.1640625" style="39" bestFit="1" customWidth="1"/>
    <col min="38" max="16384" width="10.83203125" style="39"/>
  </cols>
  <sheetData>
    <row r="1" spans="1:37" x14ac:dyDescent="0.2">
      <c r="A1" s="23" t="s">
        <v>25</v>
      </c>
    </row>
    <row r="4" spans="1:37" x14ac:dyDescent="0.2">
      <c r="C4" s="256" t="s">
        <v>218</v>
      </c>
      <c r="L4" s="256" t="s">
        <v>219</v>
      </c>
      <c r="M4" s="256"/>
      <c r="O4" s="256" t="s">
        <v>220</v>
      </c>
      <c r="P4" s="256"/>
      <c r="Q4" s="256"/>
      <c r="R4" s="256" t="s">
        <v>222</v>
      </c>
      <c r="S4" s="256"/>
      <c r="T4" s="256"/>
      <c r="V4" s="256" t="s">
        <v>219</v>
      </c>
      <c r="W4" s="256"/>
      <c r="Z4" s="256" t="s">
        <v>220</v>
      </c>
      <c r="AA4" s="256"/>
      <c r="AB4" s="256"/>
      <c r="AD4" s="256" t="s">
        <v>222</v>
      </c>
      <c r="AE4" s="256"/>
      <c r="AF4" s="256"/>
      <c r="AI4" s="256" t="s">
        <v>222</v>
      </c>
      <c r="AJ4" s="256"/>
      <c r="AK4" s="256"/>
    </row>
    <row r="5" spans="1:37" x14ac:dyDescent="0.2">
      <c r="C5" s="180" t="s">
        <v>136</v>
      </c>
      <c r="D5" s="30" t="s">
        <v>137</v>
      </c>
      <c r="E5" s="30" t="s">
        <v>138</v>
      </c>
      <c r="F5" s="30" t="s">
        <v>139</v>
      </c>
      <c r="G5" s="30" t="s">
        <v>140</v>
      </c>
      <c r="H5" s="30" t="s">
        <v>141</v>
      </c>
      <c r="I5" s="30" t="s">
        <v>142</v>
      </c>
      <c r="J5" s="82" t="s">
        <v>10</v>
      </c>
      <c r="L5" s="29" t="s">
        <v>32</v>
      </c>
      <c r="M5" s="62" t="s">
        <v>33</v>
      </c>
      <c r="O5" s="29" t="s">
        <v>32</v>
      </c>
      <c r="P5" s="62" t="s">
        <v>33</v>
      </c>
      <c r="R5" s="29" t="s">
        <v>32</v>
      </c>
      <c r="S5" s="62" t="s">
        <v>33</v>
      </c>
      <c r="T5" s="58" t="s">
        <v>10</v>
      </c>
      <c r="V5" s="29" t="s">
        <v>143</v>
      </c>
      <c r="W5" s="30" t="s">
        <v>144</v>
      </c>
      <c r="X5" s="62" t="s">
        <v>145</v>
      </c>
      <c r="Z5" s="29" t="s">
        <v>143</v>
      </c>
      <c r="AA5" s="30" t="s">
        <v>144</v>
      </c>
      <c r="AB5" s="62" t="s">
        <v>145</v>
      </c>
      <c r="AD5" s="29" t="s">
        <v>143</v>
      </c>
      <c r="AE5" s="30" t="s">
        <v>144</v>
      </c>
      <c r="AF5" s="30" t="s">
        <v>145</v>
      </c>
      <c r="AG5" s="58" t="s">
        <v>10</v>
      </c>
      <c r="AI5" s="29" t="s">
        <v>21</v>
      </c>
      <c r="AJ5" s="62" t="s">
        <v>146</v>
      </c>
      <c r="AK5" s="58" t="s">
        <v>113</v>
      </c>
    </row>
    <row r="6" spans="1:37" x14ac:dyDescent="0.2">
      <c r="C6" s="84">
        <v>2009</v>
      </c>
      <c r="D6" s="61">
        <v>40935</v>
      </c>
      <c r="E6" s="61">
        <v>50883</v>
      </c>
      <c r="F6" s="61">
        <v>223703</v>
      </c>
      <c r="G6" s="61">
        <v>2856</v>
      </c>
      <c r="H6" s="61">
        <v>903</v>
      </c>
      <c r="I6" s="61">
        <v>20</v>
      </c>
      <c r="J6" s="176">
        <v>319300</v>
      </c>
      <c r="L6" s="213">
        <v>315521</v>
      </c>
      <c r="M6" s="214">
        <v>3779</v>
      </c>
      <c r="O6" s="213">
        <v>45.164670289700574</v>
      </c>
      <c r="P6" s="214">
        <v>183.27220067801858</v>
      </c>
      <c r="R6" s="163">
        <f>O6*L6/1000</f>
        <v>14250.401934476615</v>
      </c>
      <c r="S6" s="182">
        <f>P6*M6/1000</f>
        <v>692.58564636223218</v>
      </c>
      <c r="T6" s="176">
        <f>R6+S6</f>
        <v>14942.987580838846</v>
      </c>
      <c r="V6" s="213">
        <v>43791</v>
      </c>
      <c r="W6" s="219">
        <v>51786</v>
      </c>
      <c r="X6" s="214">
        <v>223723</v>
      </c>
      <c r="Z6" s="213">
        <v>74.112437986199808</v>
      </c>
      <c r="AA6" s="219">
        <v>50.725609313368786</v>
      </c>
      <c r="AB6" s="214">
        <v>40.544125570831149</v>
      </c>
      <c r="AD6" s="163">
        <f>Z6*V6/1000</f>
        <v>3245.4577718536757</v>
      </c>
      <c r="AE6" s="2">
        <f t="shared" ref="AE6:AF21" si="0">AA6*W6/1000</f>
        <v>2626.8764039021157</v>
      </c>
      <c r="AF6" s="2">
        <f t="shared" si="0"/>
        <v>9070.653405083056</v>
      </c>
      <c r="AG6" s="176">
        <f>SUM(AD6:AF6)</f>
        <v>14942.987580838848</v>
      </c>
      <c r="AI6" s="213">
        <v>8714.3098003780869</v>
      </c>
      <c r="AJ6" s="214">
        <v>6228.6777804607609</v>
      </c>
      <c r="AK6" s="113">
        <v>0.58317051749091364</v>
      </c>
    </row>
    <row r="7" spans="1:37" x14ac:dyDescent="0.2">
      <c r="C7" s="84">
        <v>2010</v>
      </c>
      <c r="D7" s="61">
        <v>74123</v>
      </c>
      <c r="E7" s="61">
        <v>75337</v>
      </c>
      <c r="F7" s="61">
        <v>283306</v>
      </c>
      <c r="G7" s="61">
        <v>4250</v>
      </c>
      <c r="H7" s="61">
        <v>1120</v>
      </c>
      <c r="I7" s="61">
        <v>220</v>
      </c>
      <c r="J7" s="176">
        <v>438356</v>
      </c>
      <c r="L7" s="215">
        <v>432766</v>
      </c>
      <c r="M7" s="216">
        <v>5590</v>
      </c>
      <c r="O7" s="215">
        <v>48.222743105705391</v>
      </c>
      <c r="P7" s="216">
        <v>186.01311686156504</v>
      </c>
      <c r="R7" s="163">
        <f t="shared" ref="R7:S27" si="1">O7*L7/1000</f>
        <v>20869.163642883701</v>
      </c>
      <c r="S7" s="182">
        <f t="shared" si="1"/>
        <v>1039.8133232561486</v>
      </c>
      <c r="T7" s="176">
        <f t="shared" ref="T7:T27" si="2">R7+S7</f>
        <v>21908.97696613985</v>
      </c>
      <c r="V7" s="215">
        <v>78373</v>
      </c>
      <c r="W7" s="220">
        <v>76457</v>
      </c>
      <c r="X7" s="216">
        <v>283526</v>
      </c>
      <c r="Z7" s="215">
        <v>75.547239529267941</v>
      </c>
      <c r="AA7" s="220">
        <v>52.497252017419257</v>
      </c>
      <c r="AB7" s="216">
        <v>42.233625011521724</v>
      </c>
      <c r="AD7" s="163">
        <f t="shared" ref="AD7:AD27" si="3">Z7*V7/1000</f>
        <v>5920.863803627316</v>
      </c>
      <c r="AE7" s="2">
        <f t="shared" si="0"/>
        <v>4013.7823974958237</v>
      </c>
      <c r="AF7" s="2">
        <f t="shared" si="0"/>
        <v>11974.330765016708</v>
      </c>
      <c r="AG7" s="176">
        <f t="shared" ref="AG7:AG27" si="4">SUM(AD7:AF7)</f>
        <v>21908.976966139846</v>
      </c>
      <c r="AI7" s="215">
        <v>12644.446718963398</v>
      </c>
      <c r="AJ7" s="216">
        <v>9264.530247176448</v>
      </c>
      <c r="AK7" s="113">
        <v>0.57713542437446042</v>
      </c>
    </row>
    <row r="8" spans="1:37" x14ac:dyDescent="0.2">
      <c r="C8" s="84">
        <v>2011</v>
      </c>
      <c r="D8" s="61">
        <v>78883</v>
      </c>
      <c r="E8" s="61">
        <v>81406</v>
      </c>
      <c r="F8" s="61">
        <v>314604</v>
      </c>
      <c r="G8" s="61">
        <v>6203</v>
      </c>
      <c r="H8" s="61">
        <v>1393</v>
      </c>
      <c r="I8" s="61">
        <v>1092</v>
      </c>
      <c r="J8" s="176">
        <v>483581</v>
      </c>
      <c r="L8" s="215">
        <v>474893</v>
      </c>
      <c r="M8" s="216">
        <v>8688</v>
      </c>
      <c r="O8" s="215">
        <v>50.048650387264551</v>
      </c>
      <c r="P8" s="216">
        <v>183.58924750772621</v>
      </c>
      <c r="R8" s="163">
        <f t="shared" si="1"/>
        <v>23767.753728359225</v>
      </c>
      <c r="S8" s="182">
        <f t="shared" si="1"/>
        <v>1595.0233823471253</v>
      </c>
      <c r="T8" s="176">
        <f t="shared" si="2"/>
        <v>25362.777110706349</v>
      </c>
      <c r="V8" s="215">
        <v>85086</v>
      </c>
      <c r="W8" s="220">
        <v>82799</v>
      </c>
      <c r="X8" s="216">
        <v>315696</v>
      </c>
      <c r="Z8" s="215">
        <v>81.028812089070627</v>
      </c>
      <c r="AA8" s="220">
        <v>54.847197899261253</v>
      </c>
      <c r="AB8" s="216">
        <v>44.115435312562575</v>
      </c>
      <c r="AD8" s="163">
        <f t="shared" si="3"/>
        <v>6894.4175054106636</v>
      </c>
      <c r="AE8" s="2">
        <f t="shared" si="0"/>
        <v>4541.2931388609322</v>
      </c>
      <c r="AF8" s="2">
        <f t="shared" si="0"/>
        <v>13927.066466434755</v>
      </c>
      <c r="AG8" s="176">
        <f t="shared" si="4"/>
        <v>25362.777110706353</v>
      </c>
      <c r="AI8" s="215">
        <v>14518.62421361447</v>
      </c>
      <c r="AJ8" s="216">
        <v>10844.152897091883</v>
      </c>
      <c r="AK8" s="113">
        <v>0.5724382685004058</v>
      </c>
    </row>
    <row r="9" spans="1:37" x14ac:dyDescent="0.2">
      <c r="C9" s="84">
        <v>2012</v>
      </c>
      <c r="D9" s="61">
        <v>83987</v>
      </c>
      <c r="E9" s="61">
        <v>82155</v>
      </c>
      <c r="F9" s="61">
        <v>303262</v>
      </c>
      <c r="G9" s="61">
        <v>16926</v>
      </c>
      <c r="H9" s="61">
        <v>7129</v>
      </c>
      <c r="I9" s="61">
        <v>1201</v>
      </c>
      <c r="J9" s="176">
        <v>494660</v>
      </c>
      <c r="L9" s="215">
        <v>469404</v>
      </c>
      <c r="M9" s="216">
        <v>25256</v>
      </c>
      <c r="O9" s="215">
        <v>52.524110202754997</v>
      </c>
      <c r="P9" s="216">
        <v>190.00398379448004</v>
      </c>
      <c r="R9" s="163">
        <f t="shared" si="1"/>
        <v>24655.027425614007</v>
      </c>
      <c r="S9" s="182">
        <f t="shared" si="1"/>
        <v>4798.7406147133879</v>
      </c>
      <c r="T9" s="176">
        <f t="shared" si="2"/>
        <v>29453.768040327395</v>
      </c>
      <c r="V9" s="215">
        <v>100913</v>
      </c>
      <c r="W9" s="220">
        <v>89284</v>
      </c>
      <c r="X9" s="216">
        <v>304463</v>
      </c>
      <c r="Z9" s="215">
        <v>96.948571464373615</v>
      </c>
      <c r="AA9" s="220">
        <v>63.615211951205737</v>
      </c>
      <c r="AB9" s="216">
        <v>45.951646880874222</v>
      </c>
      <c r="AD9" s="163">
        <f t="shared" si="3"/>
        <v>9783.3711921843351</v>
      </c>
      <c r="AE9" s="2">
        <f t="shared" si="0"/>
        <v>5679.8205838514532</v>
      </c>
      <c r="AF9" s="2">
        <f t="shared" si="0"/>
        <v>13990.576264291609</v>
      </c>
      <c r="AG9" s="176">
        <f t="shared" si="4"/>
        <v>29453.768040327399</v>
      </c>
      <c r="AI9" s="215">
        <v>15856.022531765408</v>
      </c>
      <c r="AJ9" s="216">
        <v>13597.745508561991</v>
      </c>
      <c r="AK9" s="113">
        <v>0.53833596129553674</v>
      </c>
    </row>
    <row r="10" spans="1:37" x14ac:dyDescent="0.2">
      <c r="C10" s="84">
        <v>2013</v>
      </c>
      <c r="D10" s="61">
        <v>74429</v>
      </c>
      <c r="E10" s="61">
        <v>70307</v>
      </c>
      <c r="F10" s="61">
        <v>352092</v>
      </c>
      <c r="G10" s="61">
        <v>31138</v>
      </c>
      <c r="H10" s="61">
        <v>12799</v>
      </c>
      <c r="I10" s="61">
        <v>5492</v>
      </c>
      <c r="J10" s="176">
        <v>546257</v>
      </c>
      <c r="L10" s="215">
        <v>496828</v>
      </c>
      <c r="M10" s="216">
        <v>49429</v>
      </c>
      <c r="O10" s="215">
        <v>53.499929156352536</v>
      </c>
      <c r="P10" s="216">
        <v>189.33103368452774</v>
      </c>
      <c r="R10" s="163">
        <f t="shared" si="1"/>
        <v>26580.262802892317</v>
      </c>
      <c r="S10" s="182">
        <f t="shared" si="1"/>
        <v>9358.4436639925225</v>
      </c>
      <c r="T10" s="176">
        <f t="shared" si="2"/>
        <v>35938.70646688484</v>
      </c>
      <c r="V10" s="215">
        <v>105567</v>
      </c>
      <c r="W10" s="220">
        <v>83106</v>
      </c>
      <c r="X10" s="216">
        <v>357584</v>
      </c>
      <c r="Z10" s="215">
        <v>117.6989007027761</v>
      </c>
      <c r="AA10" s="220">
        <v>74.004249001609736</v>
      </c>
      <c r="AB10" s="216">
        <v>48.557512357563809</v>
      </c>
      <c r="AD10" s="163">
        <f t="shared" si="3"/>
        <v>12425.119850489964</v>
      </c>
      <c r="AE10" s="2">
        <f t="shared" si="0"/>
        <v>6150.1971175277786</v>
      </c>
      <c r="AF10" s="2">
        <f t="shared" si="0"/>
        <v>17363.389498867098</v>
      </c>
      <c r="AG10" s="176">
        <f t="shared" si="4"/>
        <v>35938.70646688484</v>
      </c>
      <c r="AI10" s="215">
        <v>18369.278122926706</v>
      </c>
      <c r="AJ10" s="216">
        <v>17569.428343958134</v>
      </c>
      <c r="AK10" s="113">
        <v>0.51112797117093767</v>
      </c>
    </row>
    <row r="11" spans="1:37" x14ac:dyDescent="0.2">
      <c r="C11" s="84">
        <v>2014</v>
      </c>
      <c r="D11" s="61">
        <v>72890</v>
      </c>
      <c r="E11" s="61">
        <v>61244</v>
      </c>
      <c r="F11" s="61">
        <v>374093</v>
      </c>
      <c r="G11" s="61">
        <v>35667</v>
      </c>
      <c r="H11" s="61">
        <v>18046</v>
      </c>
      <c r="I11" s="61">
        <v>6909</v>
      </c>
      <c r="J11" s="176">
        <v>568849</v>
      </c>
      <c r="L11" s="215">
        <v>508227</v>
      </c>
      <c r="M11" s="216">
        <v>60622</v>
      </c>
      <c r="O11" s="215">
        <v>55.30813944109299</v>
      </c>
      <c r="P11" s="216">
        <v>191.98416205400969</v>
      </c>
      <c r="R11" s="163">
        <f t="shared" si="1"/>
        <v>28109.08978372837</v>
      </c>
      <c r="S11" s="182">
        <f t="shared" si="1"/>
        <v>11638.463872038174</v>
      </c>
      <c r="T11" s="176">
        <f t="shared" si="2"/>
        <v>39747.553655766547</v>
      </c>
      <c r="V11" s="215">
        <v>108557</v>
      </c>
      <c r="W11" s="220">
        <v>79290</v>
      </c>
      <c r="X11" s="216">
        <v>381002</v>
      </c>
      <c r="Z11" s="215">
        <v>126.09964497648808</v>
      </c>
      <c r="AA11" s="220">
        <v>84.850266195811557</v>
      </c>
      <c r="AB11" s="216">
        <v>50.736680881958698</v>
      </c>
      <c r="AD11" s="163">
        <f t="shared" si="3"/>
        <v>13688.999159712617</v>
      </c>
      <c r="AE11" s="2">
        <f t="shared" si="0"/>
        <v>6727.777606665898</v>
      </c>
      <c r="AF11" s="2">
        <f t="shared" si="0"/>
        <v>19330.776889388027</v>
      </c>
      <c r="AG11" s="176">
        <f t="shared" si="4"/>
        <v>39747.553655766547</v>
      </c>
      <c r="AI11" s="215">
        <v>19970.195183740219</v>
      </c>
      <c r="AJ11" s="216">
        <v>19777.358472026328</v>
      </c>
      <c r="AK11" s="113">
        <v>0.50242576830493713</v>
      </c>
    </row>
    <row r="12" spans="1:37" x14ac:dyDescent="0.2">
      <c r="C12" s="84">
        <v>2015</v>
      </c>
      <c r="D12" s="61">
        <v>57917</v>
      </c>
      <c r="E12" s="61">
        <v>55338</v>
      </c>
      <c r="F12" s="61">
        <v>338645</v>
      </c>
      <c r="G12" s="61">
        <v>57036</v>
      </c>
      <c r="H12" s="61">
        <v>22961</v>
      </c>
      <c r="I12" s="61">
        <v>35559</v>
      </c>
      <c r="J12" s="176">
        <v>567456</v>
      </c>
      <c r="L12" s="215">
        <v>451900</v>
      </c>
      <c r="M12" s="216">
        <v>115556</v>
      </c>
      <c r="O12" s="215">
        <v>57.138238910473397</v>
      </c>
      <c r="P12" s="216">
        <v>181.70049666103742</v>
      </c>
      <c r="R12" s="163">
        <f t="shared" si="1"/>
        <v>25820.770163642926</v>
      </c>
      <c r="S12" s="182">
        <f t="shared" si="1"/>
        <v>20996.582592162838</v>
      </c>
      <c r="T12" s="176">
        <f t="shared" si="2"/>
        <v>46817.352755805769</v>
      </c>
      <c r="V12" s="215">
        <v>114953</v>
      </c>
      <c r="W12" s="220">
        <v>78299</v>
      </c>
      <c r="X12" s="216">
        <v>374204</v>
      </c>
      <c r="Z12" s="215">
        <v>153.40069950047172</v>
      </c>
      <c r="AA12" s="220">
        <v>95.350700287721224</v>
      </c>
      <c r="AB12" s="216">
        <v>58.036839970443289</v>
      </c>
      <c r="AD12" s="163">
        <f t="shared" si="3"/>
        <v>17633.870609677724</v>
      </c>
      <c r="AE12" s="2">
        <f t="shared" si="0"/>
        <v>7465.8644818282846</v>
      </c>
      <c r="AF12" s="2">
        <f t="shared" si="0"/>
        <v>21717.61766429976</v>
      </c>
      <c r="AG12" s="176">
        <f t="shared" si="4"/>
        <v>46817.352755805769</v>
      </c>
      <c r="AI12" s="215">
        <v>21582.466432922709</v>
      </c>
      <c r="AJ12" s="216">
        <v>25234.88632288306</v>
      </c>
      <c r="AK12" s="113">
        <v>0.46099288324768195</v>
      </c>
    </row>
    <row r="13" spans="1:37" x14ac:dyDescent="0.2">
      <c r="C13" s="84">
        <v>2016</v>
      </c>
      <c r="D13" s="61">
        <v>58131</v>
      </c>
      <c r="E13" s="61">
        <v>62606</v>
      </c>
      <c r="F13" s="61">
        <v>278031</v>
      </c>
      <c r="G13" s="61">
        <v>60893</v>
      </c>
      <c r="H13" s="61">
        <v>41624</v>
      </c>
      <c r="I13" s="61">
        <v>31515</v>
      </c>
      <c r="J13" s="176">
        <v>532800</v>
      </c>
      <c r="L13" s="215">
        <v>398768</v>
      </c>
      <c r="M13" s="216">
        <v>134032</v>
      </c>
      <c r="O13" s="215">
        <v>60.52508525487756</v>
      </c>
      <c r="P13" s="216">
        <v>188.97890754346056</v>
      </c>
      <c r="R13" s="163">
        <f t="shared" si="1"/>
        <v>24135.467196917016</v>
      </c>
      <c r="S13" s="182">
        <f t="shared" si="1"/>
        <v>25329.220935865109</v>
      </c>
      <c r="T13" s="176">
        <f t="shared" si="2"/>
        <v>49464.688132782125</v>
      </c>
      <c r="V13" s="215">
        <v>119024</v>
      </c>
      <c r="W13" s="220">
        <v>104230</v>
      </c>
      <c r="X13" s="216">
        <v>309546</v>
      </c>
      <c r="Z13" s="215">
        <v>159.98702183680103</v>
      </c>
      <c r="AA13" s="220">
        <v>111.02836484666862</v>
      </c>
      <c r="AB13" s="216">
        <v>60.895331801123099</v>
      </c>
      <c r="AD13" s="163">
        <f t="shared" si="3"/>
        <v>19042.295287103407</v>
      </c>
      <c r="AE13" s="2">
        <f t="shared" si="0"/>
        <v>11572.486467968271</v>
      </c>
      <c r="AF13" s="2">
        <f t="shared" si="0"/>
        <v>18849.906377710449</v>
      </c>
      <c r="AG13" s="176">
        <f t="shared" si="4"/>
        <v>49464.688132782132</v>
      </c>
      <c r="AI13" s="215">
        <v>21839.752045746478</v>
      </c>
      <c r="AJ13" s="216">
        <v>27624.936087035654</v>
      </c>
      <c r="AK13" s="113">
        <v>0.44152208110804692</v>
      </c>
    </row>
    <row r="14" spans="1:37" x14ac:dyDescent="0.2">
      <c r="C14" s="84">
        <v>2017</v>
      </c>
      <c r="D14" s="61">
        <v>54196</v>
      </c>
      <c r="E14" s="61">
        <v>56243</v>
      </c>
      <c r="F14" s="61">
        <v>270897</v>
      </c>
      <c r="G14" s="61">
        <v>50972</v>
      </c>
      <c r="H14" s="61">
        <v>32330</v>
      </c>
      <c r="I14" s="61">
        <v>23378</v>
      </c>
      <c r="J14" s="176">
        <v>488016</v>
      </c>
      <c r="L14" s="215">
        <v>381336</v>
      </c>
      <c r="M14" s="216">
        <v>106680</v>
      </c>
      <c r="O14" s="215">
        <v>62.823888371432076</v>
      </c>
      <c r="P14" s="216">
        <v>196.41375357439105</v>
      </c>
      <c r="R14" s="163">
        <f t="shared" si="1"/>
        <v>23957.010296008422</v>
      </c>
      <c r="S14" s="182">
        <f t="shared" si="1"/>
        <v>20953.419231316038</v>
      </c>
      <c r="T14" s="176">
        <f t="shared" si="2"/>
        <v>44910.429527324464</v>
      </c>
      <c r="V14" s="215">
        <v>105168</v>
      </c>
      <c r="W14" s="220">
        <v>88573</v>
      </c>
      <c r="X14" s="216">
        <v>294275</v>
      </c>
      <c r="Z14" s="215">
        <v>160.77792445611374</v>
      </c>
      <c r="AA14" s="220">
        <v>110.92010702020281</v>
      </c>
      <c r="AB14" s="216">
        <v>61.769467773421006</v>
      </c>
      <c r="AD14" s="163">
        <f t="shared" si="3"/>
        <v>16908.69275920057</v>
      </c>
      <c r="AE14" s="2">
        <f t="shared" si="0"/>
        <v>9824.5266391004225</v>
      </c>
      <c r="AF14" s="2">
        <f t="shared" si="0"/>
        <v>18177.210129023468</v>
      </c>
      <c r="AG14" s="176">
        <f t="shared" si="4"/>
        <v>44910.429527324464</v>
      </c>
      <c r="AI14" s="215">
        <v>20431.268868579151</v>
      </c>
      <c r="AJ14" s="216">
        <v>24479.160658745313</v>
      </c>
      <c r="AK14" s="113">
        <v>0.45493372215797512</v>
      </c>
    </row>
    <row r="15" spans="1:37" x14ac:dyDescent="0.2">
      <c r="C15" s="84">
        <v>2018</v>
      </c>
      <c r="D15" s="61">
        <v>53432</v>
      </c>
      <c r="E15" s="61">
        <v>47342</v>
      </c>
      <c r="F15" s="61">
        <v>269732</v>
      </c>
      <c r="G15" s="61">
        <v>47238</v>
      </c>
      <c r="H15" s="61">
        <v>36122</v>
      </c>
      <c r="I15" s="61">
        <v>9650</v>
      </c>
      <c r="J15" s="176">
        <v>463516</v>
      </c>
      <c r="L15" s="215">
        <v>370506</v>
      </c>
      <c r="M15" s="216">
        <v>93010</v>
      </c>
      <c r="O15" s="215">
        <v>65.305365665179878</v>
      </c>
      <c r="P15" s="216">
        <v>210.1457660404831</v>
      </c>
      <c r="R15" s="163">
        <f t="shared" si="1"/>
        <v>24196.029811143137</v>
      </c>
      <c r="S15" s="182">
        <f t="shared" si="1"/>
        <v>19545.657699425334</v>
      </c>
      <c r="T15" s="176">
        <f t="shared" si="2"/>
        <v>43741.687510568474</v>
      </c>
      <c r="V15" s="215">
        <v>100670</v>
      </c>
      <c r="W15" s="220">
        <v>83464</v>
      </c>
      <c r="X15" s="216">
        <v>279382</v>
      </c>
      <c r="Z15" s="215">
        <v>163.3243835759198</v>
      </c>
      <c r="AA15" s="220">
        <v>123.14502981511215</v>
      </c>
      <c r="AB15" s="216">
        <v>60.926061977837136</v>
      </c>
      <c r="AD15" s="163">
        <f t="shared" si="3"/>
        <v>16441.865694587847</v>
      </c>
      <c r="AE15" s="2">
        <f t="shared" si="0"/>
        <v>10278.17676848852</v>
      </c>
      <c r="AF15" s="2">
        <f t="shared" si="0"/>
        <v>17021.645047492093</v>
      </c>
      <c r="AG15" s="176">
        <f t="shared" si="4"/>
        <v>43741.687510568459</v>
      </c>
      <c r="AI15" s="215">
        <v>20068.137023523985</v>
      </c>
      <c r="AJ15" s="216">
        <v>23673.550487044475</v>
      </c>
      <c r="AK15" s="113">
        <v>0.45878744432700058</v>
      </c>
    </row>
    <row r="16" spans="1:37" x14ac:dyDescent="0.2">
      <c r="C16" s="84">
        <v>2019</v>
      </c>
      <c r="D16" s="61">
        <v>51829</v>
      </c>
      <c r="E16" s="61">
        <v>44975</v>
      </c>
      <c r="F16" s="61">
        <v>261640</v>
      </c>
      <c r="G16" s="61">
        <v>49600</v>
      </c>
      <c r="H16" s="61">
        <v>40457</v>
      </c>
      <c r="I16" s="61">
        <v>11098</v>
      </c>
      <c r="J16" s="176">
        <v>459599</v>
      </c>
      <c r="L16" s="215">
        <v>358444</v>
      </c>
      <c r="M16" s="216">
        <v>101155</v>
      </c>
      <c r="O16" s="215">
        <v>67.75552681525464</v>
      </c>
      <c r="P16" s="216">
        <v>220.81787533767343</v>
      </c>
      <c r="R16" s="163">
        <f t="shared" si="1"/>
        <v>24286.562053767135</v>
      </c>
      <c r="S16" s="182">
        <f t="shared" si="1"/>
        <v>22336.832179782356</v>
      </c>
      <c r="T16" s="176">
        <f t="shared" si="2"/>
        <v>46623.394233549494</v>
      </c>
      <c r="V16" s="215">
        <v>101429</v>
      </c>
      <c r="W16" s="220">
        <v>85432</v>
      </c>
      <c r="X16" s="216">
        <v>272738</v>
      </c>
      <c r="Z16" s="215">
        <v>174.02536023782065</v>
      </c>
      <c r="AA16" s="220">
        <v>135.25544043486295</v>
      </c>
      <c r="AB16" s="216">
        <v>63.859943179008319</v>
      </c>
      <c r="AD16" s="163">
        <f t="shared" si="3"/>
        <v>17651.21826356191</v>
      </c>
      <c r="AE16" s="2">
        <f t="shared" si="0"/>
        <v>11555.142787231211</v>
      </c>
      <c r="AF16" s="2">
        <f t="shared" si="0"/>
        <v>17417.033182756371</v>
      </c>
      <c r="AG16" s="176">
        <f t="shared" si="4"/>
        <v>46623.394233549494</v>
      </c>
      <c r="AI16" s="215">
        <v>20891.153008786594</v>
      </c>
      <c r="AJ16" s="216">
        <v>25732.2412247629</v>
      </c>
      <c r="AK16" s="113">
        <v>0.44808305684774952</v>
      </c>
    </row>
    <row r="17" spans="3:37" x14ac:dyDescent="0.2">
      <c r="C17" s="84">
        <v>2020</v>
      </c>
      <c r="D17" s="61">
        <v>50274</v>
      </c>
      <c r="E17" s="61">
        <v>42726</v>
      </c>
      <c r="F17" s="61">
        <v>253791</v>
      </c>
      <c r="G17" s="61">
        <v>52080</v>
      </c>
      <c r="H17" s="61">
        <v>45312</v>
      </c>
      <c r="I17" s="61">
        <v>12763</v>
      </c>
      <c r="J17" s="176">
        <v>456946</v>
      </c>
      <c r="L17" s="215">
        <v>346791</v>
      </c>
      <c r="M17" s="216">
        <v>110155</v>
      </c>
      <c r="O17" s="215">
        <v>70.302902046876952</v>
      </c>
      <c r="P17" s="216">
        <v>232.24529971656702</v>
      </c>
      <c r="R17" s="163">
        <f t="shared" si="1"/>
        <v>24380.413703738504</v>
      </c>
      <c r="S17" s="182">
        <f t="shared" si="1"/>
        <v>25582.98099027844</v>
      </c>
      <c r="T17" s="176">
        <f t="shared" si="2"/>
        <v>49963.394694016941</v>
      </c>
      <c r="V17" s="215">
        <v>102354</v>
      </c>
      <c r="W17" s="220">
        <v>88038</v>
      </c>
      <c r="X17" s="216">
        <v>266554</v>
      </c>
      <c r="Z17" s="215">
        <v>185.49150422548556</v>
      </c>
      <c r="AA17" s="220">
        <v>148.72318572928179</v>
      </c>
      <c r="AB17" s="216">
        <v>67.094492843052763</v>
      </c>
      <c r="AD17" s="163">
        <f t="shared" si="3"/>
        <v>18985.797423495347</v>
      </c>
      <c r="AE17" s="2">
        <f t="shared" si="0"/>
        <v>13093.29182523451</v>
      </c>
      <c r="AF17" s="2">
        <f t="shared" si="0"/>
        <v>17884.305445287086</v>
      </c>
      <c r="AG17" s="176">
        <f t="shared" si="4"/>
        <v>49963.394694016941</v>
      </c>
      <c r="AI17" s="215">
        <v>21836.593473149638</v>
      </c>
      <c r="AJ17" s="216">
        <v>28126.801220867303</v>
      </c>
      <c r="AK17" s="113">
        <v>0.43705183778804657</v>
      </c>
    </row>
    <row r="18" spans="3:37" x14ac:dyDescent="0.2">
      <c r="C18" s="84">
        <v>2021</v>
      </c>
      <c r="D18" s="61">
        <v>48766</v>
      </c>
      <c r="E18" s="61">
        <v>40590</v>
      </c>
      <c r="F18" s="61">
        <v>246177</v>
      </c>
      <c r="G18" s="61">
        <v>54684</v>
      </c>
      <c r="H18" s="61">
        <v>50749</v>
      </c>
      <c r="I18" s="61">
        <v>14677</v>
      </c>
      <c r="J18" s="176">
        <v>455643</v>
      </c>
      <c r="L18" s="215">
        <v>335533</v>
      </c>
      <c r="M18" s="216">
        <v>120110</v>
      </c>
      <c r="O18" s="215">
        <v>72.951560362388477</v>
      </c>
      <c r="P18" s="216">
        <v>244.50221482613438</v>
      </c>
      <c r="R18" s="163">
        <f t="shared" si="1"/>
        <v>24477.655903073293</v>
      </c>
      <c r="S18" s="182">
        <f t="shared" si="1"/>
        <v>29367.161022766999</v>
      </c>
      <c r="T18" s="176">
        <f t="shared" si="2"/>
        <v>53844.816925840292</v>
      </c>
      <c r="V18" s="215">
        <v>103450</v>
      </c>
      <c r="W18" s="220">
        <v>91339</v>
      </c>
      <c r="X18" s="216">
        <v>260854</v>
      </c>
      <c r="Z18" s="215">
        <v>197.77170256502214</v>
      </c>
      <c r="AA18" s="220">
        <v>163.62211187718037</v>
      </c>
      <c r="AB18" s="216">
        <v>70.69185911942688</v>
      </c>
      <c r="AD18" s="163">
        <f t="shared" si="3"/>
        <v>20459.48263035154</v>
      </c>
      <c r="AE18" s="2">
        <f t="shared" si="0"/>
        <v>14945.080076749777</v>
      </c>
      <c r="AF18" s="2">
        <f t="shared" si="0"/>
        <v>18440.254218738981</v>
      </c>
      <c r="AG18" s="176">
        <f t="shared" si="4"/>
        <v>53844.816925840292</v>
      </c>
      <c r="AI18" s="215">
        <v>22925.366533935809</v>
      </c>
      <c r="AJ18" s="216">
        <v>30919.450391904484</v>
      </c>
      <c r="AK18" s="113">
        <v>0.42576737823272004</v>
      </c>
    </row>
    <row r="19" spans="3:37" x14ac:dyDescent="0.2">
      <c r="C19" s="84">
        <v>2022</v>
      </c>
      <c r="D19" s="61">
        <v>47303</v>
      </c>
      <c r="E19" s="61">
        <v>38561</v>
      </c>
      <c r="F19" s="61">
        <v>238792</v>
      </c>
      <c r="G19" s="61">
        <v>57418</v>
      </c>
      <c r="H19" s="61">
        <v>56839</v>
      </c>
      <c r="I19" s="61">
        <v>16879</v>
      </c>
      <c r="J19" s="176">
        <v>455792</v>
      </c>
      <c r="L19" s="215">
        <v>324656</v>
      </c>
      <c r="M19" s="216">
        <v>131136</v>
      </c>
      <c r="O19" s="215">
        <v>75.705576259772087</v>
      </c>
      <c r="P19" s="216">
        <v>257.66880774003056</v>
      </c>
      <c r="R19" s="163">
        <f t="shared" si="1"/>
        <v>24578.269566192568</v>
      </c>
      <c r="S19" s="182">
        <f t="shared" si="1"/>
        <v>33789.656771796646</v>
      </c>
      <c r="T19" s="176">
        <f t="shared" si="2"/>
        <v>58367.926337989215</v>
      </c>
      <c r="V19" s="215">
        <v>104721</v>
      </c>
      <c r="W19" s="220">
        <v>95400</v>
      </c>
      <c r="X19" s="216">
        <v>255671</v>
      </c>
      <c r="Z19" s="215">
        <v>210.91818393990769</v>
      </c>
      <c r="AA19" s="220">
        <v>180.02175193814983</v>
      </c>
      <c r="AB19" s="216">
        <v>74.729977442567375</v>
      </c>
      <c r="AD19" s="163">
        <f t="shared" si="3"/>
        <v>22087.563140371072</v>
      </c>
      <c r="AE19" s="2">
        <f t="shared" si="0"/>
        <v>17174.075134899493</v>
      </c>
      <c r="AF19" s="2">
        <f t="shared" si="0"/>
        <v>19106.288062718646</v>
      </c>
      <c r="AG19" s="176">
        <f t="shared" si="4"/>
        <v>58367.926337989215</v>
      </c>
      <c r="AI19" s="215">
        <v>24182.510618788616</v>
      </c>
      <c r="AJ19" s="216">
        <v>34185.415719200595</v>
      </c>
      <c r="AK19" s="113">
        <v>0.41431162859471404</v>
      </c>
    </row>
    <row r="20" spans="3:37" x14ac:dyDescent="0.2">
      <c r="C20" s="84">
        <v>2023</v>
      </c>
      <c r="D20" s="61">
        <v>45884</v>
      </c>
      <c r="E20" s="61">
        <v>36633</v>
      </c>
      <c r="F20" s="61">
        <v>231628</v>
      </c>
      <c r="G20" s="61">
        <v>60289</v>
      </c>
      <c r="H20" s="61">
        <v>63660</v>
      </c>
      <c r="I20" s="61">
        <v>19411</v>
      </c>
      <c r="J20" s="176">
        <v>457505</v>
      </c>
      <c r="L20" s="215">
        <v>314145</v>
      </c>
      <c r="M20" s="216">
        <v>143360</v>
      </c>
      <c r="O20" s="215">
        <v>78.56933947309588</v>
      </c>
      <c r="P20" s="216">
        <v>271.83581949956829</v>
      </c>
      <c r="R20" s="163">
        <f t="shared" si="1"/>
        <v>24682.165148775704</v>
      </c>
      <c r="S20" s="182">
        <f t="shared" si="1"/>
        <v>38970.383083458109</v>
      </c>
      <c r="T20" s="176">
        <f t="shared" si="2"/>
        <v>63652.548232233814</v>
      </c>
      <c r="V20" s="215">
        <v>106173</v>
      </c>
      <c r="W20" s="220">
        <v>100293</v>
      </c>
      <c r="X20" s="216">
        <v>251039</v>
      </c>
      <c r="Z20" s="215">
        <v>224.98587057206339</v>
      </c>
      <c r="AA20" s="220">
        <v>197.98666492344333</v>
      </c>
      <c r="AB20" s="216">
        <v>79.304198992265043</v>
      </c>
      <c r="AD20" s="163">
        <f t="shared" si="3"/>
        <v>23887.424836247686</v>
      </c>
      <c r="AE20" s="2">
        <f t="shared" si="0"/>
        <v>19856.676585166901</v>
      </c>
      <c r="AF20" s="2">
        <f t="shared" si="0"/>
        <v>19908.446810819223</v>
      </c>
      <c r="AG20" s="176">
        <f t="shared" si="4"/>
        <v>63652.548232233807</v>
      </c>
      <c r="AI20" s="215">
        <v>25637.573776978894</v>
      </c>
      <c r="AJ20" s="216">
        <v>38014.974455254909</v>
      </c>
      <c r="AK20" s="113">
        <v>0.40277372216806184</v>
      </c>
    </row>
    <row r="21" spans="3:37" x14ac:dyDescent="0.2">
      <c r="C21" s="84">
        <v>2024</v>
      </c>
      <c r="D21" s="61">
        <v>44507</v>
      </c>
      <c r="E21" s="61">
        <v>34801</v>
      </c>
      <c r="F21" s="61">
        <v>224679</v>
      </c>
      <c r="G21" s="61">
        <v>63303</v>
      </c>
      <c r="H21" s="61">
        <v>71299</v>
      </c>
      <c r="I21" s="61">
        <v>22323</v>
      </c>
      <c r="J21" s="176">
        <v>460912</v>
      </c>
      <c r="L21" s="215">
        <v>303987</v>
      </c>
      <c r="M21" s="216">
        <v>156925</v>
      </c>
      <c r="O21" s="215">
        <v>81.547268897258405</v>
      </c>
      <c r="P21" s="216">
        <v>287.10177792820764</v>
      </c>
      <c r="R21" s="163">
        <f t="shared" si="1"/>
        <v>24789.309630270891</v>
      </c>
      <c r="S21" s="182">
        <f t="shared" si="1"/>
        <v>45053.44650138398</v>
      </c>
      <c r="T21" s="176">
        <f t="shared" si="2"/>
        <v>69842.756131654867</v>
      </c>
      <c r="V21" s="215">
        <v>107810</v>
      </c>
      <c r="W21" s="220">
        <v>106100</v>
      </c>
      <c r="X21" s="216">
        <v>247002</v>
      </c>
      <c r="Z21" s="215">
        <v>240.03293296646646</v>
      </c>
      <c r="AA21" s="220">
        <v>217.5792852323552</v>
      </c>
      <c r="AB21" s="216">
        <v>84.532285023551381</v>
      </c>
      <c r="AD21" s="163">
        <f t="shared" si="3"/>
        <v>25877.950503114749</v>
      </c>
      <c r="AE21" s="2">
        <f t="shared" si="0"/>
        <v>23085.162163152887</v>
      </c>
      <c r="AF21" s="2">
        <f t="shared" si="0"/>
        <v>20879.643465387238</v>
      </c>
      <c r="AG21" s="176">
        <f t="shared" si="4"/>
        <v>69842.756131654882</v>
      </c>
      <c r="AI21" s="215">
        <v>27325.834785660372</v>
      </c>
      <c r="AJ21" s="216">
        <v>42516.921345994509</v>
      </c>
      <c r="AK21" s="113">
        <v>0.39124794465657498</v>
      </c>
    </row>
    <row r="22" spans="3:37" x14ac:dyDescent="0.2">
      <c r="C22" s="84">
        <v>2025</v>
      </c>
      <c r="D22" s="61">
        <v>43172</v>
      </c>
      <c r="E22" s="61">
        <v>33061</v>
      </c>
      <c r="F22" s="61">
        <v>217939</v>
      </c>
      <c r="G22" s="61">
        <v>66468</v>
      </c>
      <c r="H22" s="61">
        <v>79855</v>
      </c>
      <c r="I22" s="61">
        <v>25671</v>
      </c>
      <c r="J22" s="176">
        <v>466166</v>
      </c>
      <c r="L22" s="215">
        <v>294172</v>
      </c>
      <c r="M22" s="216">
        <v>171994</v>
      </c>
      <c r="O22" s="215">
        <v>84.644238961053105</v>
      </c>
      <c r="P22" s="216">
        <v>303.57631613677461</v>
      </c>
      <c r="R22" s="163">
        <f t="shared" si="1"/>
        <v>24899.965063650914</v>
      </c>
      <c r="S22" s="182">
        <f t="shared" si="1"/>
        <v>52213.304917628418</v>
      </c>
      <c r="T22" s="176">
        <f t="shared" si="2"/>
        <v>77113.269981279329</v>
      </c>
      <c r="V22" s="215">
        <v>109640</v>
      </c>
      <c r="W22" s="220">
        <v>112916</v>
      </c>
      <c r="X22" s="216">
        <v>243610</v>
      </c>
      <c r="Z22" s="215">
        <v>256.120298074419</v>
      </c>
      <c r="AA22" s="220">
        <v>238.86443561608581</v>
      </c>
      <c r="AB22" s="216">
        <v>90.557135948335741</v>
      </c>
      <c r="AD22" s="163">
        <f t="shared" si="3"/>
        <v>28081.029480879301</v>
      </c>
      <c r="AE22" s="2">
        <f t="shared" ref="AE22:AE27" si="5">AA22*W22/1000</f>
        <v>26971.616612025948</v>
      </c>
      <c r="AF22" s="2">
        <f t="shared" ref="AF22:AF27" si="6">AB22*X22/1000</f>
        <v>22060.62388837407</v>
      </c>
      <c r="AG22" s="176">
        <f t="shared" si="4"/>
        <v>77113.269981279314</v>
      </c>
      <c r="AI22" s="215">
        <v>29289.781666744821</v>
      </c>
      <c r="AJ22" s="216">
        <v>47823.488314534494</v>
      </c>
      <c r="AK22" s="113">
        <v>0.37982803314987762</v>
      </c>
    </row>
    <row r="23" spans="3:37" x14ac:dyDescent="0.2">
      <c r="C23" s="84">
        <v>2026</v>
      </c>
      <c r="D23" s="61">
        <v>41877</v>
      </c>
      <c r="E23" s="61">
        <v>31408</v>
      </c>
      <c r="F23" s="61">
        <v>211401</v>
      </c>
      <c r="G23" s="61">
        <v>69791</v>
      </c>
      <c r="H23" s="61">
        <v>89438</v>
      </c>
      <c r="I23" s="61">
        <v>29522</v>
      </c>
      <c r="J23" s="176">
        <v>473437</v>
      </c>
      <c r="L23" s="215">
        <v>284686</v>
      </c>
      <c r="M23" s="216">
        <v>188751</v>
      </c>
      <c r="O23" s="215">
        <v>87.865078786821599</v>
      </c>
      <c r="P23" s="216">
        <v>321.37844097679488</v>
      </c>
      <c r="R23" s="163">
        <f t="shared" si="1"/>
        <v>25013.957819505093</v>
      </c>
      <c r="S23" s="182">
        <f t="shared" si="1"/>
        <v>60660.502112811009</v>
      </c>
      <c r="T23" s="176">
        <f t="shared" si="2"/>
        <v>85674.459932316095</v>
      </c>
      <c r="V23" s="215">
        <v>111668</v>
      </c>
      <c r="W23" s="220">
        <v>120846</v>
      </c>
      <c r="X23" s="216">
        <v>240923</v>
      </c>
      <c r="Z23" s="215">
        <v>273.31394352773737</v>
      </c>
      <c r="AA23" s="220">
        <v>261.91438364485441</v>
      </c>
      <c r="AB23" s="216">
        <v>97.552881545201785</v>
      </c>
      <c r="AD23" s="163">
        <f t="shared" si="3"/>
        <v>30520.421445855376</v>
      </c>
      <c r="AE23" s="2">
        <f t="shared" si="5"/>
        <v>31651.305605946076</v>
      </c>
      <c r="AF23" s="2">
        <f t="shared" si="6"/>
        <v>23502.73288051465</v>
      </c>
      <c r="AG23" s="176">
        <f t="shared" si="4"/>
        <v>85674.459932316109</v>
      </c>
      <c r="AI23" s="215">
        <v>31580.006448874396</v>
      </c>
      <c r="AJ23" s="216">
        <v>54094.453483441714</v>
      </c>
      <c r="AK23" s="113">
        <v>0.36860467488004001</v>
      </c>
    </row>
    <row r="24" spans="3:37" x14ac:dyDescent="0.2">
      <c r="C24" s="84">
        <v>2027</v>
      </c>
      <c r="D24" s="61">
        <v>40621</v>
      </c>
      <c r="E24" s="61">
        <v>29838</v>
      </c>
      <c r="F24" s="61">
        <v>205059</v>
      </c>
      <c r="G24" s="61">
        <v>73281</v>
      </c>
      <c r="H24" s="61">
        <v>100171</v>
      </c>
      <c r="I24" s="61">
        <v>33950</v>
      </c>
      <c r="J24" s="176">
        <v>482920</v>
      </c>
      <c r="L24" s="215">
        <v>275518</v>
      </c>
      <c r="M24" s="216">
        <v>207402</v>
      </c>
      <c r="O24" s="215">
        <v>91.214943953565225</v>
      </c>
      <c r="P24" s="216">
        <v>340.64079817246471</v>
      </c>
      <c r="R24" s="163">
        <f t="shared" si="1"/>
        <v>25131.35892819838</v>
      </c>
      <c r="S24" s="182">
        <f t="shared" si="1"/>
        <v>70649.582822565528</v>
      </c>
      <c r="T24" s="176">
        <f t="shared" si="2"/>
        <v>95780.941750763915</v>
      </c>
      <c r="V24" s="215">
        <v>113902</v>
      </c>
      <c r="W24" s="220">
        <v>130009</v>
      </c>
      <c r="X24" s="216">
        <v>239009</v>
      </c>
      <c r="Z24" s="215">
        <v>291.6843978628047</v>
      </c>
      <c r="AA24" s="220">
        <v>286.81098790999295</v>
      </c>
      <c r="AB24" s="216">
        <v>105.72612637266566</v>
      </c>
      <c r="AD24" s="163">
        <f t="shared" si="3"/>
        <v>33223.436285369178</v>
      </c>
      <c r="AE24" s="2">
        <f t="shared" si="5"/>
        <v>37288.00972719027</v>
      </c>
      <c r="AF24" s="2">
        <f t="shared" si="6"/>
        <v>25269.495738204445</v>
      </c>
      <c r="AG24" s="176">
        <f t="shared" si="4"/>
        <v>95780.941750763886</v>
      </c>
      <c r="AI24" s="215">
        <v>34257.222058395062</v>
      </c>
      <c r="AJ24" s="216">
        <v>61523.719692368824</v>
      </c>
      <c r="AK24" s="113">
        <v>0.35766219701135743</v>
      </c>
    </row>
    <row r="25" spans="3:37" x14ac:dyDescent="0.2">
      <c r="C25" s="84">
        <v>2028</v>
      </c>
      <c r="D25" s="61">
        <v>39402</v>
      </c>
      <c r="E25" s="61">
        <v>28346</v>
      </c>
      <c r="F25" s="61">
        <v>198907</v>
      </c>
      <c r="G25" s="61">
        <v>76945</v>
      </c>
      <c r="H25" s="61">
        <v>112192</v>
      </c>
      <c r="I25" s="61">
        <v>39043</v>
      </c>
      <c r="J25" s="176">
        <v>494835</v>
      </c>
      <c r="L25" s="215">
        <v>266655</v>
      </c>
      <c r="M25" s="216">
        <v>228180</v>
      </c>
      <c r="O25" s="215">
        <v>94.699009099791226</v>
      </c>
      <c r="P25" s="216">
        <v>361.50731642316902</v>
      </c>
      <c r="R25" s="163">
        <f t="shared" si="1"/>
        <v>25251.964271504832</v>
      </c>
      <c r="S25" s="182">
        <f t="shared" si="1"/>
        <v>82488.739461438701</v>
      </c>
      <c r="T25" s="176">
        <f t="shared" si="2"/>
        <v>107740.70373294354</v>
      </c>
      <c r="V25" s="215">
        <v>116347</v>
      </c>
      <c r="W25" s="220">
        <v>140538</v>
      </c>
      <c r="X25" s="216">
        <v>237950</v>
      </c>
      <c r="Z25" s="215">
        <v>311.30662632241393</v>
      </c>
      <c r="AA25" s="220">
        <v>313.65247997746962</v>
      </c>
      <c r="AB25" s="216">
        <v>115.32262848975</v>
      </c>
      <c r="AD25" s="163">
        <f t="shared" si="3"/>
        <v>36219.592052733889</v>
      </c>
      <c r="AE25" s="2">
        <f t="shared" si="5"/>
        <v>44080.092231073628</v>
      </c>
      <c r="AF25" s="2">
        <f t="shared" si="6"/>
        <v>27441.019449136013</v>
      </c>
      <c r="AG25" s="176">
        <f t="shared" si="4"/>
        <v>107740.70373294354</v>
      </c>
      <c r="AI25" s="215">
        <v>37394.196972046324</v>
      </c>
      <c r="AJ25" s="216">
        <v>70346.506760897217</v>
      </c>
      <c r="AK25" s="113">
        <v>0.34707585598043961</v>
      </c>
    </row>
    <row r="26" spans="3:37" x14ac:dyDescent="0.2">
      <c r="C26" s="84">
        <v>2029</v>
      </c>
      <c r="D26" s="61">
        <v>38220</v>
      </c>
      <c r="E26" s="61">
        <v>26929</v>
      </c>
      <c r="F26" s="61">
        <v>192940</v>
      </c>
      <c r="G26" s="61">
        <v>80792</v>
      </c>
      <c r="H26" s="61">
        <v>125655</v>
      </c>
      <c r="I26" s="61">
        <v>44899</v>
      </c>
      <c r="J26" s="176">
        <v>509435</v>
      </c>
      <c r="L26" s="215">
        <v>258089</v>
      </c>
      <c r="M26" s="216">
        <v>251346</v>
      </c>
      <c r="O26" s="215">
        <v>98.32301521010325</v>
      </c>
      <c r="P26" s="216">
        <v>384.13766306967057</v>
      </c>
      <c r="R26" s="163">
        <f t="shared" si="1"/>
        <v>25376.088672560338</v>
      </c>
      <c r="S26" s="182">
        <f t="shared" si="1"/>
        <v>96551.465061909417</v>
      </c>
      <c r="T26" s="176">
        <f t="shared" si="2"/>
        <v>121927.55373446975</v>
      </c>
      <c r="V26" s="215">
        <v>119012</v>
      </c>
      <c r="W26" s="220">
        <v>152584</v>
      </c>
      <c r="X26" s="216">
        <v>237839</v>
      </c>
      <c r="Z26" s="215">
        <v>332.25942539497828</v>
      </c>
      <c r="AA26" s="220">
        <v>342.55219361178183</v>
      </c>
      <c r="AB26" s="216">
        <v>126.62646197344624</v>
      </c>
      <c r="AD26" s="163">
        <f t="shared" si="3"/>
        <v>39542.858735107155</v>
      </c>
      <c r="AE26" s="2">
        <f t="shared" si="5"/>
        <v>52267.983910060124</v>
      </c>
      <c r="AF26" s="2">
        <f t="shared" si="6"/>
        <v>30116.71108930248</v>
      </c>
      <c r="AG26" s="176">
        <f t="shared" si="4"/>
        <v>121927.55373446977</v>
      </c>
      <c r="AI26" s="215">
        <v>41078.573382252427</v>
      </c>
      <c r="AJ26" s="216">
        <v>80848.980352217332</v>
      </c>
      <c r="AK26" s="113">
        <v>0.33690968221762352</v>
      </c>
    </row>
    <row r="27" spans="3:37" x14ac:dyDescent="0.2">
      <c r="C27" s="85">
        <v>2030</v>
      </c>
      <c r="D27" s="64">
        <v>37073</v>
      </c>
      <c r="E27" s="64">
        <v>25583</v>
      </c>
      <c r="F27" s="64">
        <v>187152</v>
      </c>
      <c r="G27" s="64">
        <v>84832</v>
      </c>
      <c r="H27" s="64">
        <v>140734</v>
      </c>
      <c r="I27" s="64">
        <v>51634</v>
      </c>
      <c r="J27" s="177">
        <v>527008</v>
      </c>
      <c r="L27" s="217">
        <v>249808</v>
      </c>
      <c r="M27" s="218">
        <v>277200</v>
      </c>
      <c r="O27" s="217">
        <v>102.09259911547235</v>
      </c>
      <c r="P27" s="218">
        <v>408.7058989598134</v>
      </c>
      <c r="R27" s="164">
        <f t="shared" si="1"/>
        <v>25503.547999837916</v>
      </c>
      <c r="S27" s="183">
        <f t="shared" si="1"/>
        <v>113293.27519166027</v>
      </c>
      <c r="T27" s="177">
        <f t="shared" si="2"/>
        <v>138796.82319149817</v>
      </c>
      <c r="V27" s="217">
        <v>121905</v>
      </c>
      <c r="W27" s="221">
        <v>166317</v>
      </c>
      <c r="X27" s="218">
        <v>238786</v>
      </c>
      <c r="Z27" s="217">
        <v>354.63085097786012</v>
      </c>
      <c r="AA27" s="221">
        <v>373.64648792751478</v>
      </c>
      <c r="AB27" s="218">
        <v>139.96543503556188</v>
      </c>
      <c r="AD27" s="164">
        <f t="shared" si="3"/>
        <v>43231.273888456039</v>
      </c>
      <c r="AE27" s="162">
        <f t="shared" si="5"/>
        <v>62143.762932640479</v>
      </c>
      <c r="AF27" s="162">
        <f t="shared" si="6"/>
        <v>33421.786370401678</v>
      </c>
      <c r="AG27" s="177">
        <f t="shared" si="4"/>
        <v>138796.8231914982</v>
      </c>
      <c r="AI27" s="217">
        <v>45416.121870566298</v>
      </c>
      <c r="AJ27" s="218">
        <v>93380.701320931897</v>
      </c>
      <c r="AK27" s="222">
        <v>0.32721297812346611</v>
      </c>
    </row>
  </sheetData>
  <phoneticPr fontId="10" type="noConversion"/>
  <hyperlinks>
    <hyperlink ref="A1" location="Title!A1" display="Return" xr:uid="{B642CFAF-EDB2-FB4C-9B7F-A274C94B9008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A61FF-722B-D742-BD3F-4B084B2B4693}">
  <sheetPr codeName="Sheet26"/>
  <dimension ref="A1:L60"/>
  <sheetViews>
    <sheetView showGridLines="0" topLeftCell="A26" workbookViewId="0">
      <selection activeCell="D63" sqref="D63"/>
    </sheetView>
  </sheetViews>
  <sheetFormatPr baseColWidth="10" defaultRowHeight="16" x14ac:dyDescent="0.2"/>
  <cols>
    <col min="1" max="2" width="10.83203125" style="39"/>
    <col min="3" max="3" width="22.33203125" style="39" bestFit="1" customWidth="1"/>
    <col min="4" max="4" width="25.33203125" style="39" customWidth="1"/>
    <col min="5" max="11" width="22.5" style="39" customWidth="1"/>
    <col min="12" max="12" width="11.33203125" style="39" bestFit="1" customWidth="1"/>
    <col min="13" max="13" width="10.83203125" style="39"/>
    <col min="14" max="23" width="11" style="39" bestFit="1" customWidth="1"/>
    <col min="24" max="25" width="10.83203125" style="39"/>
    <col min="26" max="34" width="11" style="39" bestFit="1" customWidth="1"/>
    <col min="35" max="16384" width="10.83203125" style="39"/>
  </cols>
  <sheetData>
    <row r="1" spans="1:12" x14ac:dyDescent="0.2">
      <c r="A1" s="23" t="s">
        <v>25</v>
      </c>
    </row>
    <row r="4" spans="1:12" ht="19" x14ac:dyDescent="0.2">
      <c r="C4" s="224" t="s">
        <v>159</v>
      </c>
    </row>
    <row r="5" spans="1:12" x14ac:dyDescent="0.2">
      <c r="C5" s="223" t="s">
        <v>147</v>
      </c>
      <c r="D5" s="29" t="s">
        <v>148</v>
      </c>
      <c r="E5" s="30" t="s">
        <v>149</v>
      </c>
      <c r="F5" s="30" t="s">
        <v>150</v>
      </c>
      <c r="G5" s="30" t="s">
        <v>151</v>
      </c>
      <c r="H5" s="30" t="s">
        <v>152</v>
      </c>
      <c r="I5" s="30" t="s">
        <v>153</v>
      </c>
      <c r="J5" s="30" t="s">
        <v>154</v>
      </c>
      <c r="K5" s="30" t="s">
        <v>155</v>
      </c>
      <c r="L5" s="58" t="s">
        <v>10</v>
      </c>
    </row>
    <row r="6" spans="1:12" x14ac:dyDescent="0.2">
      <c r="C6" s="87">
        <v>2009</v>
      </c>
      <c r="D6" s="165">
        <v>9500</v>
      </c>
      <c r="E6" s="105">
        <v>32000</v>
      </c>
      <c r="F6" s="105">
        <v>16000</v>
      </c>
      <c r="G6" s="105">
        <v>79700</v>
      </c>
      <c r="H6" s="105">
        <v>288200</v>
      </c>
      <c r="I6" s="105">
        <v>242300</v>
      </c>
      <c r="J6" s="105">
        <v>514900</v>
      </c>
      <c r="K6" s="105">
        <v>465200.00000000006</v>
      </c>
      <c r="L6" s="99">
        <v>1647800</v>
      </c>
    </row>
    <row r="7" spans="1:12" x14ac:dyDescent="0.2">
      <c r="C7" s="87">
        <v>2010</v>
      </c>
      <c r="D7" s="166">
        <v>13400</v>
      </c>
      <c r="E7" s="61">
        <v>43800</v>
      </c>
      <c r="F7" s="61">
        <v>26800</v>
      </c>
      <c r="G7" s="61">
        <v>124500</v>
      </c>
      <c r="H7" s="61">
        <v>489400</v>
      </c>
      <c r="I7" s="61">
        <v>255000</v>
      </c>
      <c r="J7" s="61">
        <v>650400.00000000012</v>
      </c>
      <c r="K7" s="61">
        <v>576200</v>
      </c>
      <c r="L7" s="99">
        <v>2179500</v>
      </c>
    </row>
    <row r="8" spans="1:12" x14ac:dyDescent="0.2">
      <c r="C8" s="87">
        <v>2011</v>
      </c>
      <c r="D8" s="166">
        <v>17300</v>
      </c>
      <c r="E8" s="61">
        <v>44700</v>
      </c>
      <c r="F8" s="61">
        <v>35100</v>
      </c>
      <c r="G8" s="61">
        <v>108000</v>
      </c>
      <c r="H8" s="61">
        <v>229200.00000000003</v>
      </c>
      <c r="I8" s="61">
        <v>206600</v>
      </c>
      <c r="J8" s="61">
        <v>489799.99999999994</v>
      </c>
      <c r="K8" s="61">
        <v>463000</v>
      </c>
      <c r="L8" s="99">
        <v>1593700</v>
      </c>
    </row>
    <row r="9" spans="1:12" x14ac:dyDescent="0.2">
      <c r="C9" s="87">
        <v>2012</v>
      </c>
      <c r="D9" s="166">
        <v>20000</v>
      </c>
      <c r="E9" s="61">
        <v>31800</v>
      </c>
      <c r="F9" s="61">
        <v>32700</v>
      </c>
      <c r="G9" s="61">
        <v>76900</v>
      </c>
      <c r="H9" s="61">
        <v>113100</v>
      </c>
      <c r="I9" s="61">
        <v>196900</v>
      </c>
      <c r="J9" s="61">
        <v>375100</v>
      </c>
      <c r="K9" s="61">
        <v>480900.00000000006</v>
      </c>
      <c r="L9" s="99">
        <v>1327400</v>
      </c>
    </row>
    <row r="10" spans="1:12" x14ac:dyDescent="0.2">
      <c r="C10" s="87">
        <v>2013</v>
      </c>
      <c r="D10" s="166">
        <v>41900.000000000007</v>
      </c>
      <c r="E10" s="61">
        <v>43000</v>
      </c>
      <c r="F10" s="61">
        <v>45400</v>
      </c>
      <c r="G10" s="61">
        <v>148600</v>
      </c>
      <c r="H10" s="61">
        <v>153800</v>
      </c>
      <c r="I10" s="61">
        <v>304200</v>
      </c>
      <c r="J10" s="61">
        <v>660900</v>
      </c>
      <c r="K10" s="61">
        <v>658600</v>
      </c>
      <c r="L10" s="99">
        <v>2056400</v>
      </c>
    </row>
    <row r="11" spans="1:12" x14ac:dyDescent="0.2">
      <c r="C11" s="87">
        <v>2014</v>
      </c>
      <c r="D11" s="166">
        <v>42000</v>
      </c>
      <c r="E11" s="61">
        <v>32900</v>
      </c>
      <c r="F11" s="61">
        <v>35100</v>
      </c>
      <c r="G11" s="61">
        <v>123800.00000000001</v>
      </c>
      <c r="H11" s="61">
        <v>234000</v>
      </c>
      <c r="I11" s="61">
        <v>253400</v>
      </c>
      <c r="J11" s="61">
        <v>466599.99999999994</v>
      </c>
      <c r="K11" s="61">
        <v>638600</v>
      </c>
      <c r="L11" s="99">
        <v>1826400</v>
      </c>
    </row>
    <row r="12" spans="1:12" x14ac:dyDescent="0.2">
      <c r="C12" s="87">
        <v>2015</v>
      </c>
      <c r="D12" s="166">
        <v>42500</v>
      </c>
      <c r="E12" s="61">
        <v>38700</v>
      </c>
      <c r="F12" s="61">
        <v>37400</v>
      </c>
      <c r="G12" s="61">
        <v>134600</v>
      </c>
      <c r="H12" s="61">
        <v>248100</v>
      </c>
      <c r="I12" s="61">
        <v>283400</v>
      </c>
      <c r="J12" s="61">
        <v>555300</v>
      </c>
      <c r="K12" s="61">
        <v>615500</v>
      </c>
      <c r="L12" s="99">
        <v>1955500</v>
      </c>
    </row>
    <row r="13" spans="1:12" x14ac:dyDescent="0.2">
      <c r="C13" s="87">
        <v>2016</v>
      </c>
      <c r="D13" s="166">
        <v>51158</v>
      </c>
      <c r="E13" s="61">
        <v>23695</v>
      </c>
      <c r="F13" s="61">
        <v>39502</v>
      </c>
      <c r="G13" s="61">
        <v>70691</v>
      </c>
      <c r="H13" s="61">
        <v>610000</v>
      </c>
      <c r="I13" s="61">
        <v>252029</v>
      </c>
      <c r="J13" s="61">
        <v>205000</v>
      </c>
      <c r="K13" s="61">
        <v>717251</v>
      </c>
      <c r="L13" s="99">
        <v>1969326</v>
      </c>
    </row>
    <row r="14" spans="1:12" x14ac:dyDescent="0.2">
      <c r="C14" s="87">
        <v>2017</v>
      </c>
      <c r="D14" s="166">
        <v>81392.377999999997</v>
      </c>
      <c r="E14" s="61">
        <v>42651</v>
      </c>
      <c r="F14" s="61">
        <v>55697.82</v>
      </c>
      <c r="G14" s="61">
        <v>124769.61499999999</v>
      </c>
      <c r="H14" s="61">
        <v>730050</v>
      </c>
      <c r="I14" s="61">
        <v>280508.277</v>
      </c>
      <c r="J14" s="61">
        <v>322670</v>
      </c>
      <c r="K14" s="61">
        <v>710078</v>
      </c>
      <c r="L14" s="99">
        <v>2347817.09</v>
      </c>
    </row>
    <row r="15" spans="1:12" x14ac:dyDescent="0.2">
      <c r="C15" s="87">
        <v>2018</v>
      </c>
      <c r="D15" s="166">
        <v>85461.996899999998</v>
      </c>
      <c r="E15" s="61">
        <v>44783.55</v>
      </c>
      <c r="F15" s="61">
        <v>58482.711000000003</v>
      </c>
      <c r="G15" s="61">
        <v>131008.09574999999</v>
      </c>
      <c r="H15" s="61">
        <v>474532.5</v>
      </c>
      <c r="I15" s="61">
        <v>294533.69085000001</v>
      </c>
      <c r="J15" s="61">
        <v>338803.5</v>
      </c>
      <c r="K15" s="61">
        <v>745581.9</v>
      </c>
      <c r="L15" s="99">
        <v>2173187.9444999998</v>
      </c>
    </row>
    <row r="16" spans="1:12" x14ac:dyDescent="0.2">
      <c r="C16" s="87">
        <v>2019</v>
      </c>
      <c r="D16" s="166">
        <v>89735.096745000003</v>
      </c>
      <c r="E16" s="61">
        <v>47022.727500000001</v>
      </c>
      <c r="F16" s="61">
        <v>61406.846550000002</v>
      </c>
      <c r="G16" s="61">
        <v>137558.50053749999</v>
      </c>
      <c r="H16" s="61">
        <v>505377.11249999999</v>
      </c>
      <c r="I16" s="61">
        <v>299386.97281211679</v>
      </c>
      <c r="J16" s="61">
        <v>344386.25323446596</v>
      </c>
      <c r="K16" s="61">
        <v>766962.12211501482</v>
      </c>
      <c r="L16" s="99">
        <v>2251835.6319940975</v>
      </c>
    </row>
    <row r="17" spans="3:12" x14ac:dyDescent="0.2">
      <c r="C17" s="87">
        <v>2020</v>
      </c>
      <c r="D17" s="166">
        <v>94221.851582250005</v>
      </c>
      <c r="E17" s="61">
        <v>49373.863875000003</v>
      </c>
      <c r="F17" s="61">
        <v>64477.188877500004</v>
      </c>
      <c r="G17" s="61">
        <v>144436.42556437498</v>
      </c>
      <c r="H17" s="61">
        <v>538226.62481249997</v>
      </c>
      <c r="I17" s="61">
        <v>304320.22642615507</v>
      </c>
      <c r="J17" s="61">
        <v>350060.99823901971</v>
      </c>
      <c r="K17" s="61">
        <v>788955.44105773873</v>
      </c>
      <c r="L17" s="99">
        <v>2334072.6204345385</v>
      </c>
    </row>
    <row r="18" spans="3:12" x14ac:dyDescent="0.2">
      <c r="C18" s="87">
        <v>2021</v>
      </c>
      <c r="D18" s="166">
        <v>98932.944161362509</v>
      </c>
      <c r="E18" s="61">
        <v>51842.55706875</v>
      </c>
      <c r="F18" s="61">
        <v>67701.048321375012</v>
      </c>
      <c r="G18" s="61">
        <v>151658.24684259374</v>
      </c>
      <c r="H18" s="61">
        <v>573211.35542531242</v>
      </c>
      <c r="I18" s="61">
        <v>309334.76945299521</v>
      </c>
      <c r="J18" s="61">
        <v>355829.25084024511</v>
      </c>
      <c r="K18" s="61">
        <v>811579.43792335992</v>
      </c>
      <c r="L18" s="99">
        <v>2420089.6100359941</v>
      </c>
    </row>
    <row r="19" spans="3:12" x14ac:dyDescent="0.2">
      <c r="C19" s="87">
        <v>2022</v>
      </c>
      <c r="D19" s="166">
        <v>103879.59136943064</v>
      </c>
      <c r="E19" s="61">
        <v>54434.684922187502</v>
      </c>
      <c r="F19" s="61">
        <v>71086.100737443761</v>
      </c>
      <c r="G19" s="61">
        <v>159241.15918472342</v>
      </c>
      <c r="H19" s="61">
        <v>610470.09352795768</v>
      </c>
      <c r="I19" s="61">
        <v>314431.94136738364</v>
      </c>
      <c r="J19" s="61">
        <v>361692.55184228899</v>
      </c>
      <c r="K19" s="61">
        <v>834852.19796056079</v>
      </c>
      <c r="L19" s="99">
        <v>2510088.3209119765</v>
      </c>
    </row>
    <row r="20" spans="3:12" x14ac:dyDescent="0.2">
      <c r="C20" s="87">
        <v>2023</v>
      </c>
      <c r="D20" s="166">
        <v>109073.57093790217</v>
      </c>
      <c r="E20" s="61">
        <v>57156.419168296874</v>
      </c>
      <c r="F20" s="61">
        <v>74640.40577431595</v>
      </c>
      <c r="G20" s="61">
        <v>167203.2171439596</v>
      </c>
      <c r="H20" s="61">
        <v>650150.64960727491</v>
      </c>
      <c r="I20" s="61">
        <v>319613.1037157306</v>
      </c>
      <c r="J20" s="61">
        <v>367652.46743843774</v>
      </c>
      <c r="K20" s="61">
        <v>858792.32502856641</v>
      </c>
      <c r="L20" s="99">
        <v>2604282.1588144843</v>
      </c>
    </row>
    <row r="21" spans="3:12" x14ac:dyDescent="0.2">
      <c r="C21" s="87">
        <v>2024</v>
      </c>
      <c r="D21" s="166">
        <v>114527.24948479728</v>
      </c>
      <c r="E21" s="61">
        <v>60014.240126711717</v>
      </c>
      <c r="F21" s="61">
        <v>78372.426063031744</v>
      </c>
      <c r="G21" s="61">
        <v>175563.37800115757</v>
      </c>
      <c r="H21" s="61">
        <v>692410.44183174777</v>
      </c>
      <c r="I21" s="61">
        <v>324879.6404798039</v>
      </c>
      <c r="J21" s="61">
        <v>373710.58962947573</v>
      </c>
      <c r="K21" s="61">
        <v>883418.9564687619</v>
      </c>
      <c r="L21" s="99">
        <v>2702896.9220854873</v>
      </c>
    </row>
    <row r="22" spans="3:12" x14ac:dyDescent="0.2">
      <c r="C22" s="87">
        <v>2025</v>
      </c>
      <c r="D22" s="166">
        <v>120253.61195903715</v>
      </c>
      <c r="E22" s="61">
        <v>63014.9521330473</v>
      </c>
      <c r="F22" s="61">
        <v>82291.047366183338</v>
      </c>
      <c r="G22" s="61">
        <v>184341.54690121545</v>
      </c>
      <c r="H22" s="61">
        <v>737417.12055081141</v>
      </c>
      <c r="I22" s="61">
        <v>330232.95844641514</v>
      </c>
      <c r="J22" s="61">
        <v>379868.53664893727</v>
      </c>
      <c r="K22" s="61">
        <v>908751.77840276633</v>
      </c>
      <c r="L22" s="99">
        <v>2806171.5524084135</v>
      </c>
    </row>
    <row r="23" spans="3:12" x14ac:dyDescent="0.2">
      <c r="C23" s="87">
        <v>2026</v>
      </c>
      <c r="D23" s="166">
        <v>126266.29255698901</v>
      </c>
      <c r="E23" s="61">
        <v>66165.699739699659</v>
      </c>
      <c r="F23" s="61">
        <v>86405.599734492513</v>
      </c>
      <c r="G23" s="61">
        <v>193558.62424627622</v>
      </c>
      <c r="H23" s="61">
        <v>785349.23338661413</v>
      </c>
      <c r="I23" s="61">
        <v>335674.48758319794</v>
      </c>
      <c r="J23" s="61">
        <v>386127.95339536614</v>
      </c>
      <c r="K23" s="61">
        <v>934811.04146919248</v>
      </c>
      <c r="L23" s="99">
        <v>2914358.9321118281</v>
      </c>
    </row>
    <row r="24" spans="3:12" x14ac:dyDescent="0.2">
      <c r="C24" s="87">
        <v>2027</v>
      </c>
      <c r="D24" s="166">
        <v>132579.60718483845</v>
      </c>
      <c r="E24" s="61">
        <v>69473.984726684648</v>
      </c>
      <c r="F24" s="61">
        <v>90725.879721217134</v>
      </c>
      <c r="G24" s="61">
        <v>203236.55545859004</v>
      </c>
      <c r="H24" s="61">
        <v>836396.93355674401</v>
      </c>
      <c r="I24" s="61">
        <v>341205.68142057804</v>
      </c>
      <c r="J24" s="61">
        <v>392490.51187169744</v>
      </c>
      <c r="K24" s="61">
        <v>961617.5770116722</v>
      </c>
      <c r="L24" s="99">
        <v>3027726.7309520221</v>
      </c>
    </row>
    <row r="25" spans="3:12" x14ac:dyDescent="0.2">
      <c r="C25" s="87">
        <v>2028</v>
      </c>
      <c r="D25" s="166">
        <v>139208.58754408036</v>
      </c>
      <c r="E25" s="61">
        <v>72947.683963018877</v>
      </c>
      <c r="F25" s="61">
        <v>95262.173707277994</v>
      </c>
      <c r="G25" s="61">
        <v>213398.38323151955</v>
      </c>
      <c r="H25" s="61">
        <v>890762.73423793237</v>
      </c>
      <c r="I25" s="61">
        <v>346828.01744003739</v>
      </c>
      <c r="J25" s="61">
        <v>398957.91163187975</v>
      </c>
      <c r="K25" s="61">
        <v>989192.81373108807</v>
      </c>
      <c r="L25" s="99">
        <v>3146558.3054868346</v>
      </c>
    </row>
    <row r="26" spans="3:12" x14ac:dyDescent="0.2">
      <c r="C26" s="87">
        <v>2029</v>
      </c>
      <c r="D26" s="166">
        <v>146169.01692128438</v>
      </c>
      <c r="E26" s="61">
        <v>76595.068161169824</v>
      </c>
      <c r="F26" s="61">
        <v>100025.28239264189</v>
      </c>
      <c r="G26" s="61">
        <v>224068.30239309551</v>
      </c>
      <c r="H26" s="61">
        <v>948662.31196339801</v>
      </c>
      <c r="I26" s="61">
        <v>352542.99746877613</v>
      </c>
      <c r="J26" s="61">
        <v>405531.88023485657</v>
      </c>
      <c r="K26" s="61">
        <v>1017558.7948153218</v>
      </c>
      <c r="L26" s="99">
        <v>3271153.6543505443</v>
      </c>
    </row>
    <row r="27" spans="3:12" x14ac:dyDescent="0.2">
      <c r="C27" s="88">
        <v>2030</v>
      </c>
      <c r="D27" s="167">
        <v>153477.4677673486</v>
      </c>
      <c r="E27" s="64">
        <v>80424.821569228312</v>
      </c>
      <c r="F27" s="64">
        <v>105026.54651227398</v>
      </c>
      <c r="G27" s="64">
        <v>235271.7175127503</v>
      </c>
      <c r="H27" s="64">
        <v>1010325.3622410189</v>
      </c>
      <c r="I27" s="64">
        <v>358352.14808087767</v>
      </c>
      <c r="J27" s="64">
        <v>412214.17370602855</v>
      </c>
      <c r="K27" s="64">
        <v>1046738.1955602142</v>
      </c>
      <c r="L27" s="100">
        <v>3401830.4329497404</v>
      </c>
    </row>
    <row r="29" spans="3:12" x14ac:dyDescent="0.2">
      <c r="C29" s="259" t="s">
        <v>223</v>
      </c>
      <c r="D29" s="29" t="s">
        <v>148</v>
      </c>
      <c r="E29" s="30" t="s">
        <v>149</v>
      </c>
      <c r="F29" s="30" t="s">
        <v>150</v>
      </c>
      <c r="G29" s="30" t="s">
        <v>151</v>
      </c>
      <c r="H29" s="30" t="s">
        <v>152</v>
      </c>
      <c r="I29" s="30" t="s">
        <v>153</v>
      </c>
      <c r="J29" s="30" t="s">
        <v>154</v>
      </c>
      <c r="K29" s="30" t="s">
        <v>155</v>
      </c>
      <c r="L29" s="58" t="s">
        <v>10</v>
      </c>
    </row>
    <row r="30" spans="3:12" x14ac:dyDescent="0.2">
      <c r="C30" s="87">
        <v>2009</v>
      </c>
      <c r="D30" s="165">
        <v>20.20591560379501</v>
      </c>
      <c r="E30" s="105">
        <v>86.286291310080031</v>
      </c>
      <c r="F30" s="105">
        <v>36.665475078960021</v>
      </c>
      <c r="G30" s="105">
        <v>1500.1590040949231</v>
      </c>
      <c r="H30" s="105">
        <v>10947.732052366895</v>
      </c>
      <c r="I30" s="105">
        <v>7096.7220270433227</v>
      </c>
      <c r="J30" s="105">
        <v>7171.4070118102982</v>
      </c>
      <c r="K30" s="105">
        <v>9345.088163712875</v>
      </c>
      <c r="L30" s="99">
        <v>36204.265941021149</v>
      </c>
    </row>
    <row r="31" spans="3:12" x14ac:dyDescent="0.2">
      <c r="C31" s="87">
        <v>2010</v>
      </c>
      <c r="D31" s="166">
        <v>31.667750770860021</v>
      </c>
      <c r="E31" s="61">
        <v>131.22706803408005</v>
      </c>
      <c r="F31" s="61">
        <v>68.238523063620036</v>
      </c>
      <c r="G31" s="61">
        <v>2570.2433205746265</v>
      </c>
      <c r="H31" s="61">
        <v>20656.257484880709</v>
      </c>
      <c r="I31" s="61">
        <v>8298.5468743800029</v>
      </c>
      <c r="J31" s="61">
        <v>10065.132648154806</v>
      </c>
      <c r="K31" s="61">
        <v>12860.991210307058</v>
      </c>
      <c r="L31" s="99">
        <v>54682.304880165764</v>
      </c>
    </row>
    <row r="32" spans="3:12" x14ac:dyDescent="0.2">
      <c r="C32" s="87">
        <v>2011</v>
      </c>
      <c r="D32" s="166">
        <v>45.427204671300018</v>
      </c>
      <c r="E32" s="61">
        <v>148.80390515280007</v>
      </c>
      <c r="F32" s="61">
        <v>99.302328338850046</v>
      </c>
      <c r="G32" s="61">
        <v>2448.2429595900012</v>
      </c>
      <c r="H32" s="61">
        <v>10748.794931514005</v>
      </c>
      <c r="I32" s="61">
        <v>7470.5001492240026</v>
      </c>
      <c r="J32" s="61">
        <v>8422.000087239001</v>
      </c>
      <c r="K32" s="61">
        <v>11482.585002067503</v>
      </c>
      <c r="L32" s="99">
        <v>40865.656567797458</v>
      </c>
    </row>
    <row r="33" spans="2:12" x14ac:dyDescent="0.2">
      <c r="C33" s="87">
        <v>2012</v>
      </c>
      <c r="D33" s="166">
        <v>58.352221800000024</v>
      </c>
      <c r="E33" s="61">
        <v>117.62277364800003</v>
      </c>
      <c r="F33" s="61">
        <v>102.79158394050003</v>
      </c>
      <c r="G33" s="61">
        <v>1916.212680992501</v>
      </c>
      <c r="H33" s="61">
        <v>5893.3910546550023</v>
      </c>
      <c r="I33" s="61">
        <v>7910.8394072400024</v>
      </c>
      <c r="J33" s="61">
        <v>7166.3995116450023</v>
      </c>
      <c r="K33" s="61">
        <v>13251.680171572507</v>
      </c>
      <c r="L33" s="99">
        <v>36417.289405493517</v>
      </c>
    </row>
    <row r="34" spans="2:12" x14ac:dyDescent="0.2">
      <c r="C34" s="87">
        <v>2013</v>
      </c>
      <c r="D34" s="166">
        <v>135.83100519000007</v>
      </c>
      <c r="E34" s="61">
        <v>176.72184720000007</v>
      </c>
      <c r="F34" s="61">
        <v>158.57077509000004</v>
      </c>
      <c r="G34" s="61">
        <v>4074.2389025500015</v>
      </c>
      <c r="H34" s="61">
        <v>8904.6423441000024</v>
      </c>
      <c r="I34" s="61">
        <v>13579.805584800006</v>
      </c>
      <c r="J34" s="61">
        <v>14029.661533950002</v>
      </c>
      <c r="K34" s="61">
        <v>20164.868096850005</v>
      </c>
      <c r="L34" s="99">
        <v>61224.340089730023</v>
      </c>
    </row>
    <row r="35" spans="2:12" x14ac:dyDescent="0.2">
      <c r="C35" s="87">
        <v>2014</v>
      </c>
      <c r="D35" s="166">
        <v>151.28353800000002</v>
      </c>
      <c r="E35" s="61">
        <v>150.23640240000003</v>
      </c>
      <c r="F35" s="61">
        <v>136.21718565000003</v>
      </c>
      <c r="G35" s="61">
        <v>3738.0707435000008</v>
      </c>
      <c r="H35" s="61">
        <v>15053.361570000005</v>
      </c>
      <c r="I35" s="61">
        <v>12568.933944000002</v>
      </c>
      <c r="J35" s="61">
        <v>11005.598547</v>
      </c>
      <c r="K35" s="61">
        <v>21725.013946500003</v>
      </c>
      <c r="L35" s="99">
        <v>64528.71587705001</v>
      </c>
    </row>
    <row r="36" spans="2:12" x14ac:dyDescent="0.2">
      <c r="C36" s="87">
        <v>2015</v>
      </c>
      <c r="D36" s="166">
        <v>170.09392499999998</v>
      </c>
      <c r="E36" s="61">
        <v>196.35760800000003</v>
      </c>
      <c r="F36" s="61">
        <v>161.27010899999999</v>
      </c>
      <c r="G36" s="61">
        <v>4479.4779050000016</v>
      </c>
      <c r="H36" s="61">
        <v>17733.803445000005</v>
      </c>
      <c r="I36" s="61">
        <v>15618.854160000003</v>
      </c>
      <c r="J36" s="61">
        <v>14553.052515000003</v>
      </c>
      <c r="K36" s="61">
        <v>23265.730737500002</v>
      </c>
      <c r="L36" s="99">
        <v>76178.640404500009</v>
      </c>
    </row>
    <row r="37" spans="2:12" x14ac:dyDescent="0.2">
      <c r="C37" s="87">
        <v>2016</v>
      </c>
      <c r="D37" s="166">
        <v>227.49451020000004</v>
      </c>
      <c r="E37" s="61">
        <v>133.58293200000003</v>
      </c>
      <c r="F37" s="61">
        <v>189.2600073000001</v>
      </c>
      <c r="G37" s="61">
        <v>2766.3685757500002</v>
      </c>
      <c r="H37" s="61">
        <v>48446.504999999997</v>
      </c>
      <c r="I37" s="61">
        <v>15433.247844000001</v>
      </c>
      <c r="J37" s="61">
        <v>5969.4975000000004</v>
      </c>
      <c r="K37" s="61">
        <v>31670.39721775</v>
      </c>
      <c r="L37" s="99">
        <v>104836.35358699999</v>
      </c>
    </row>
    <row r="38" spans="2:12" x14ac:dyDescent="0.2">
      <c r="C38" s="87">
        <v>2017</v>
      </c>
      <c r="D38" s="166">
        <v>402.15973969799995</v>
      </c>
      <c r="E38" s="61">
        <v>267.16586399999994</v>
      </c>
      <c r="F38" s="61">
        <v>296.50734477000003</v>
      </c>
      <c r="G38" s="61">
        <v>5660.4855085125</v>
      </c>
      <c r="H38" s="61">
        <v>64423.26225</v>
      </c>
      <c r="I38" s="61">
        <v>19085.783167080001</v>
      </c>
      <c r="J38" s="61">
        <v>11222.462599999999</v>
      </c>
      <c r="K38" s="61">
        <v>36176.698905000005</v>
      </c>
      <c r="L38" s="99">
        <v>137534.52537906051</v>
      </c>
    </row>
    <row r="39" spans="2:12" x14ac:dyDescent="0.2">
      <c r="B39" s="248"/>
      <c r="C39" s="87">
        <v>2018</v>
      </c>
      <c r="D39" s="166">
        <v>469.186362981</v>
      </c>
      <c r="E39" s="61">
        <v>311.69350800000001</v>
      </c>
      <c r="F39" s="61">
        <v>345.92523556499998</v>
      </c>
      <c r="G39" s="61">
        <v>6815.6961813937496</v>
      </c>
      <c r="H39" s="61">
        <v>46527.911625000001</v>
      </c>
      <c r="I39" s="61">
        <v>22266.747028260001</v>
      </c>
      <c r="J39" s="61">
        <v>13823.1828</v>
      </c>
      <c r="K39" s="61">
        <v>43411.506127499997</v>
      </c>
      <c r="L39" s="99">
        <v>133971.84886869974</v>
      </c>
    </row>
    <row r="40" spans="2:12" x14ac:dyDescent="0.2">
      <c r="C40" s="87">
        <v>2019</v>
      </c>
      <c r="D40" s="166">
        <v>541.91024924305498</v>
      </c>
      <c r="E40" s="61">
        <v>360.00600174000004</v>
      </c>
      <c r="F40" s="61">
        <v>399.54364707757509</v>
      </c>
      <c r="G40" s="61">
        <v>7838.4272568780934</v>
      </c>
      <c r="H40" s="61">
        <v>51688.70762371875</v>
      </c>
      <c r="I40" s="61">
        <v>23837.939242732769</v>
      </c>
      <c r="J40" s="61">
        <v>15636.857828110929</v>
      </c>
      <c r="K40" s="61">
        <v>52097.819549967659</v>
      </c>
      <c r="L40" s="99">
        <v>152401.21139946883</v>
      </c>
    </row>
    <row r="41" spans="2:12" x14ac:dyDescent="0.2">
      <c r="C41" s="87">
        <v>2020</v>
      </c>
      <c r="D41" s="166">
        <v>625.90633787572858</v>
      </c>
      <c r="E41" s="61">
        <v>415.80693200970012</v>
      </c>
      <c r="F41" s="61">
        <v>461.47291237459916</v>
      </c>
      <c r="G41" s="61">
        <v>8978.0598857623754</v>
      </c>
      <c r="H41" s="61">
        <v>57461.65305860417</v>
      </c>
      <c r="I41" s="61">
        <v>25538.971841994269</v>
      </c>
      <c r="J41" s="61">
        <v>17565.238248288148</v>
      </c>
      <c r="K41" s="61">
        <v>61629.45151708553</v>
      </c>
      <c r="L41" s="99">
        <v>172676.56073399453</v>
      </c>
    </row>
    <row r="42" spans="2:12" x14ac:dyDescent="0.2">
      <c r="C42" s="87">
        <v>2021</v>
      </c>
      <c r="D42" s="166">
        <v>722.92182024646672</v>
      </c>
      <c r="E42" s="61">
        <v>480.25700647120357</v>
      </c>
      <c r="F42" s="61">
        <v>533.00121379266216</v>
      </c>
      <c r="G42" s="61">
        <v>10248.532759467304</v>
      </c>
      <c r="H42" s="61">
        <v>63924.669504087367</v>
      </c>
      <c r="I42" s="61">
        <v>27382.000977193526</v>
      </c>
      <c r="J42" s="61">
        <v>19617.793711935781</v>
      </c>
      <c r="K42" s="61">
        <v>72098.099921424</v>
      </c>
      <c r="L42" s="99">
        <v>195007.27691461833</v>
      </c>
    </row>
    <row r="43" spans="2:12" x14ac:dyDescent="0.2">
      <c r="C43" s="87">
        <v>2022</v>
      </c>
      <c r="D43" s="166">
        <v>834.97470238466894</v>
      </c>
      <c r="E43" s="61">
        <v>554.69684247424027</v>
      </c>
      <c r="F43" s="61">
        <v>615.61640193052472</v>
      </c>
      <c r="G43" s="61">
        <v>11665.623693996245</v>
      </c>
      <c r="H43" s="61">
        <v>71166.291755498867</v>
      </c>
      <c r="I43" s="61">
        <v>29380.425670434837</v>
      </c>
      <c r="J43" s="61">
        <v>21804.957479181281</v>
      </c>
      <c r="K43" s="61">
        <v>83606.651135379943</v>
      </c>
      <c r="L43" s="99">
        <v>219629.23768128062</v>
      </c>
    </row>
    <row r="44" spans="2:12" x14ac:dyDescent="0.2">
      <c r="C44" s="87">
        <v>2023</v>
      </c>
      <c r="D44" s="166">
        <v>964.39578125429273</v>
      </c>
      <c r="E44" s="61">
        <v>640.67485305774744</v>
      </c>
      <c r="F44" s="61">
        <v>711.03694422975639</v>
      </c>
      <c r="G44" s="61">
        <v>13247.212489743943</v>
      </c>
      <c r="H44" s="61">
        <v>79287.201584215421</v>
      </c>
      <c r="I44" s="61">
        <v>31549.022408874393</v>
      </c>
      <c r="J44" s="61">
        <v>24138.233152746474</v>
      </c>
      <c r="K44" s="61">
        <v>96270.617703419586</v>
      </c>
      <c r="L44" s="99">
        <v>246808.39491754162</v>
      </c>
    </row>
    <row r="45" spans="2:12" x14ac:dyDescent="0.2">
      <c r="C45" s="87">
        <v>2024</v>
      </c>
      <c r="D45" s="166">
        <v>1113.8771273487084</v>
      </c>
      <c r="E45" s="61">
        <v>739.97945528169828</v>
      </c>
      <c r="F45" s="61">
        <v>821.2476705853685</v>
      </c>
      <c r="G45" s="61">
        <v>15013.583080646293</v>
      </c>
      <c r="H45" s="61">
        <v>88401.99401323132</v>
      </c>
      <c r="I45" s="61">
        <v>33904.094843834071</v>
      </c>
      <c r="J45" s="61">
        <v>26630.313624009807</v>
      </c>
      <c r="K45" s="61">
        <v>110219.76391736318</v>
      </c>
      <c r="L45" s="99">
        <v>276844.85373230046</v>
      </c>
    </row>
    <row r="46" spans="2:12" x14ac:dyDescent="0.2">
      <c r="C46" s="87">
        <v>2025</v>
      </c>
      <c r="D46" s="166">
        <v>1286.5280820877583</v>
      </c>
      <c r="E46" s="61">
        <v>854.67627085036156</v>
      </c>
      <c r="F46" s="61">
        <v>948.54105952610064</v>
      </c>
      <c r="G46" s="61">
        <v>16987.770970016929</v>
      </c>
      <c r="H46" s="61">
        <v>98641.212670660374</v>
      </c>
      <c r="I46" s="61">
        <v>36463.640326833083</v>
      </c>
      <c r="J46" s="61">
        <v>29295.213649122299</v>
      </c>
      <c r="K46" s="61">
        <v>125599.94394663727</v>
      </c>
      <c r="L46" s="99">
        <v>310077.52697573416</v>
      </c>
    </row>
    <row r="47" spans="2:12" x14ac:dyDescent="0.2">
      <c r="C47" s="87">
        <v>2026</v>
      </c>
      <c r="D47" s="166">
        <v>1485.9399348113609</v>
      </c>
      <c r="E47" s="61">
        <v>987.15109283216771</v>
      </c>
      <c r="F47" s="61">
        <v>1095.5649237526463</v>
      </c>
      <c r="G47" s="61">
        <v>19195.962874203095</v>
      </c>
      <c r="H47" s="61">
        <v>110153.69668067437</v>
      </c>
      <c r="I47" s="61">
        <v>39247.535215533258</v>
      </c>
      <c r="J47" s="61">
        <v>32148.417638908912</v>
      </c>
      <c r="K47" s="61">
        <v>142575.18043940846</v>
      </c>
      <c r="L47" s="99">
        <v>346889.44880012429</v>
      </c>
    </row>
    <row r="48" spans="2:12" x14ac:dyDescent="0.2">
      <c r="C48" s="87">
        <v>2027</v>
      </c>
      <c r="D48" s="166">
        <v>1716.2606247071219</v>
      </c>
      <c r="E48" s="61">
        <v>1140.1595122211538</v>
      </c>
      <c r="F48" s="61">
        <v>1265.3774869343067</v>
      </c>
      <c r="G48" s="61">
        <v>21667.956561805564</v>
      </c>
      <c r="H48" s="61">
        <v>123109.28842425927</v>
      </c>
      <c r="I48" s="61">
        <v>42277.741107209251</v>
      </c>
      <c r="J48" s="61">
        <v>35207.044431642804</v>
      </c>
      <c r="K48" s="61">
        <v>161330.01518118111</v>
      </c>
      <c r="L48" s="99">
        <v>387713.8433299606</v>
      </c>
    </row>
    <row r="49" spans="3:12" x14ac:dyDescent="0.2">
      <c r="C49" s="87">
        <v>2028</v>
      </c>
      <c r="D49" s="166">
        <v>1982.2810215367258</v>
      </c>
      <c r="E49" s="61">
        <v>1316.8842366154327</v>
      </c>
      <c r="F49" s="61">
        <v>1461.5109974091245</v>
      </c>
      <c r="G49" s="61">
        <v>24437.690107759288</v>
      </c>
      <c r="H49" s="61">
        <v>137701.95950772619</v>
      </c>
      <c r="I49" s="61">
        <v>45578.534408254622</v>
      </c>
      <c r="J49" s="61">
        <v>38490.031024915908</v>
      </c>
      <c r="K49" s="61">
        <v>182072.16755090992</v>
      </c>
      <c r="L49" s="99">
        <v>433041.05885512719</v>
      </c>
    </row>
    <row r="50" spans="3:12" x14ac:dyDescent="0.2">
      <c r="C50" s="87">
        <v>2029</v>
      </c>
      <c r="D50" s="166">
        <v>2289.5345798749177</v>
      </c>
      <c r="E50" s="61">
        <v>1521.0012932908248</v>
      </c>
      <c r="F50" s="61">
        <v>1688.0452020075384</v>
      </c>
      <c r="G50" s="61">
        <v>27543.85120360538</v>
      </c>
      <c r="H50" s="61">
        <v>154153.42160416645</v>
      </c>
      <c r="I50" s="61">
        <v>49176.761928507032</v>
      </c>
      <c r="J50" s="61">
        <v>42018.337474311105</v>
      </c>
      <c r="K50" s="61">
        <v>205035.54121446202</v>
      </c>
      <c r="L50" s="99">
        <v>483426.49450022529</v>
      </c>
    </row>
    <row r="51" spans="3:12" x14ac:dyDescent="0.2">
      <c r="C51" s="88">
        <v>2030</v>
      </c>
      <c r="D51" s="167">
        <v>2644.4124397555302</v>
      </c>
      <c r="E51" s="64">
        <v>1756.7564937509026</v>
      </c>
      <c r="F51" s="64">
        <v>1949.6922083187071</v>
      </c>
      <c r="G51" s="64">
        <v>31030.578807299706</v>
      </c>
      <c r="H51" s="64">
        <v>172717.29970281685</v>
      </c>
      <c r="I51" s="64">
        <v>53102.125502270654</v>
      </c>
      <c r="J51" s="64">
        <v>45815.175425275564</v>
      </c>
      <c r="K51" s="64">
        <v>230483.62481321694</v>
      </c>
      <c r="L51" s="100">
        <v>539499.66539270489</v>
      </c>
    </row>
    <row r="54" spans="3:12" x14ac:dyDescent="0.2">
      <c r="C54" s="259" t="s">
        <v>224</v>
      </c>
      <c r="D54" s="29" t="s">
        <v>148</v>
      </c>
      <c r="E54" s="30" t="s">
        <v>149</v>
      </c>
      <c r="F54" s="30" t="s">
        <v>150</v>
      </c>
      <c r="G54" s="30" t="s">
        <v>151</v>
      </c>
      <c r="H54" s="30" t="s">
        <v>152</v>
      </c>
      <c r="I54" s="30" t="s">
        <v>153</v>
      </c>
      <c r="J54" s="30" t="s">
        <v>154</v>
      </c>
      <c r="K54" s="62" t="s">
        <v>155</v>
      </c>
    </row>
    <row r="55" spans="3:12" x14ac:dyDescent="0.2">
      <c r="C55" s="225" t="s">
        <v>124</v>
      </c>
      <c r="D55" s="205">
        <v>2.94</v>
      </c>
      <c r="E55" s="206">
        <v>5.48</v>
      </c>
      <c r="F55" s="206">
        <v>2.94</v>
      </c>
      <c r="G55" s="206">
        <v>14.7</v>
      </c>
      <c r="H55" s="206">
        <v>36.75</v>
      </c>
      <c r="I55" s="206">
        <v>36.75</v>
      </c>
      <c r="J55" s="206">
        <v>14.7</v>
      </c>
      <c r="K55" s="249">
        <v>29.4</v>
      </c>
    </row>
    <row r="56" spans="3:12" x14ac:dyDescent="0.2">
      <c r="C56" s="225" t="s">
        <v>156</v>
      </c>
      <c r="D56" s="207">
        <v>0</v>
      </c>
      <c r="E56" s="208">
        <v>0.85</v>
      </c>
      <c r="F56" s="208">
        <v>0.42499999999999999</v>
      </c>
      <c r="G56" s="208">
        <v>21.25</v>
      </c>
      <c r="H56" s="208">
        <v>21.25</v>
      </c>
      <c r="I56" s="208">
        <v>21.25</v>
      </c>
      <c r="J56" s="208">
        <v>8.5</v>
      </c>
      <c r="K56" s="209">
        <v>0</v>
      </c>
    </row>
    <row r="57" spans="3:12" x14ac:dyDescent="0.2">
      <c r="C57" s="225" t="s">
        <v>157</v>
      </c>
      <c r="D57" s="207">
        <v>2.5499999999999998</v>
      </c>
      <c r="E57" s="208">
        <v>3.85</v>
      </c>
      <c r="F57" s="208">
        <v>2.5499999999999998</v>
      </c>
      <c r="G57" s="208">
        <v>6.375</v>
      </c>
      <c r="H57" s="208">
        <v>0</v>
      </c>
      <c r="I57" s="208">
        <v>12.75</v>
      </c>
      <c r="J57" s="208">
        <v>12.75</v>
      </c>
      <c r="K57" s="209">
        <v>19.125</v>
      </c>
    </row>
    <row r="58" spans="3:12" x14ac:dyDescent="0.2">
      <c r="C58" s="225" t="s">
        <v>158</v>
      </c>
      <c r="D58" s="207">
        <v>0</v>
      </c>
      <c r="E58" s="208">
        <v>0.85</v>
      </c>
      <c r="F58" s="208">
        <v>0</v>
      </c>
      <c r="G58" s="208">
        <v>0</v>
      </c>
      <c r="H58" s="208">
        <v>25.5</v>
      </c>
      <c r="I58" s="208">
        <v>0</v>
      </c>
      <c r="J58" s="208">
        <v>0</v>
      </c>
      <c r="K58" s="209">
        <v>0</v>
      </c>
    </row>
    <row r="59" spans="3:12" x14ac:dyDescent="0.2">
      <c r="C59" s="225" t="s">
        <v>134</v>
      </c>
      <c r="D59" s="207">
        <v>0</v>
      </c>
      <c r="E59" s="208">
        <v>0.97</v>
      </c>
      <c r="F59" s="208">
        <v>0</v>
      </c>
      <c r="G59" s="208">
        <v>9.6999999999999993</v>
      </c>
      <c r="H59" s="208">
        <v>14.549999999999999</v>
      </c>
      <c r="I59" s="208">
        <v>4.8499999999999996</v>
      </c>
      <c r="J59" s="208">
        <v>4.8499999999999996</v>
      </c>
      <c r="K59" s="209">
        <v>9.6999999999999993</v>
      </c>
    </row>
    <row r="60" spans="3:12" x14ac:dyDescent="0.2">
      <c r="C60" s="226" t="s">
        <v>10</v>
      </c>
      <c r="D60" s="228">
        <v>5.49</v>
      </c>
      <c r="E60" s="229">
        <v>12</v>
      </c>
      <c r="F60" s="229">
        <v>5.9149999999999991</v>
      </c>
      <c r="G60" s="229">
        <v>52.025000000000006</v>
      </c>
      <c r="H60" s="229">
        <v>98.05</v>
      </c>
      <c r="I60" s="229">
        <v>75.599999999999994</v>
      </c>
      <c r="J60" s="229">
        <v>40.800000000000004</v>
      </c>
      <c r="K60" s="230">
        <v>58.224999999999994</v>
      </c>
    </row>
  </sheetData>
  <phoneticPr fontId="10" type="noConversion"/>
  <hyperlinks>
    <hyperlink ref="A1" location="Title!A1" display="Return" xr:uid="{A7344773-F43A-6149-AEF4-6ED013D7B5F5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08B29-8405-8E4D-9D88-2400E7D3C7B8}">
  <sheetPr codeName="Sheet27"/>
  <dimension ref="A1:V32"/>
  <sheetViews>
    <sheetView showGridLines="0" topLeftCell="D1" workbookViewId="0">
      <selection activeCell="T22" sqref="T22"/>
    </sheetView>
  </sheetViews>
  <sheetFormatPr baseColWidth="10" defaultRowHeight="16" x14ac:dyDescent="0.2"/>
  <cols>
    <col min="1" max="2" width="10.83203125" style="159"/>
    <col min="3" max="3" width="22.1640625" style="159" bestFit="1" customWidth="1"/>
    <col min="4" max="7" width="14" style="159" customWidth="1"/>
    <col min="8" max="8" width="4.5" style="159" customWidth="1"/>
    <col min="9" max="11" width="11" style="159" bestFit="1" customWidth="1"/>
    <col min="12" max="12" width="3.83203125" style="159" customWidth="1"/>
    <col min="13" max="16" width="11" style="159" bestFit="1" customWidth="1"/>
    <col min="17" max="17" width="4" style="159" customWidth="1"/>
    <col min="18" max="22" width="11" style="159" bestFit="1" customWidth="1"/>
    <col min="23" max="16384" width="10.83203125" style="159"/>
  </cols>
  <sheetData>
    <row r="1" spans="1:22" x14ac:dyDescent="0.2">
      <c r="A1" s="239" t="s">
        <v>25</v>
      </c>
    </row>
    <row r="4" spans="1:22" x14ac:dyDescent="0.2">
      <c r="I4" s="256" t="s">
        <v>225</v>
      </c>
      <c r="J4" s="256"/>
      <c r="K4" s="256"/>
      <c r="M4" s="256" t="s">
        <v>226</v>
      </c>
      <c r="N4" s="256"/>
      <c r="O4" s="256"/>
      <c r="R4" s="256" t="s">
        <v>226</v>
      </c>
      <c r="S4" s="256"/>
      <c r="T4" s="256"/>
    </row>
    <row r="5" spans="1:22" x14ac:dyDescent="0.2">
      <c r="C5" s="227" t="s">
        <v>0</v>
      </c>
      <c r="D5" s="29" t="s">
        <v>160</v>
      </c>
      <c r="E5" s="30" t="s">
        <v>161</v>
      </c>
      <c r="F5" s="62" t="s">
        <v>162</v>
      </c>
      <c r="G5" s="82" t="s">
        <v>10</v>
      </c>
      <c r="I5" s="29" t="s">
        <v>160</v>
      </c>
      <c r="J5" s="30" t="s">
        <v>161</v>
      </c>
      <c r="K5" s="62" t="s">
        <v>162</v>
      </c>
      <c r="M5" s="29" t="s">
        <v>160</v>
      </c>
      <c r="N5" s="30" t="s">
        <v>161</v>
      </c>
      <c r="O5" s="62" t="s">
        <v>162</v>
      </c>
      <c r="P5" s="82" t="s">
        <v>10</v>
      </c>
      <c r="R5" s="29" t="s">
        <v>81</v>
      </c>
      <c r="S5" s="30" t="s">
        <v>163</v>
      </c>
      <c r="T5" s="30" t="s">
        <v>164</v>
      </c>
      <c r="U5" s="62" t="s">
        <v>22</v>
      </c>
      <c r="V5" s="82" t="s">
        <v>10</v>
      </c>
    </row>
    <row r="6" spans="1:22" x14ac:dyDescent="0.2">
      <c r="C6" s="117">
        <v>2004</v>
      </c>
      <c r="D6" s="166">
        <v>16028362</v>
      </c>
      <c r="E6" s="61">
        <v>465871</v>
      </c>
      <c r="F6" s="184">
        <v>6760000</v>
      </c>
      <c r="G6" s="176">
        <v>23254233</v>
      </c>
      <c r="I6" s="207">
        <v>9.6253999999999991</v>
      </c>
      <c r="J6" s="208">
        <v>10.783099999999999</v>
      </c>
      <c r="K6" s="209">
        <v>6.5654000000000003</v>
      </c>
      <c r="M6" s="166">
        <f>D6*I6/1000</f>
        <v>154279.39559480001</v>
      </c>
      <c r="N6" s="61">
        <f t="shared" ref="N6:O21" si="0">E6*J6/1000</f>
        <v>5023.5335801000001</v>
      </c>
      <c r="O6" s="184">
        <f t="shared" si="0"/>
        <v>44382.103999999999</v>
      </c>
      <c r="P6" s="176">
        <v>203685.03317489999</v>
      </c>
      <c r="R6" s="166">
        <v>50472.352979999996</v>
      </c>
      <c r="S6" s="61">
        <v>0</v>
      </c>
      <c r="T6" s="61">
        <v>54382.189944900005</v>
      </c>
      <c r="U6" s="184">
        <v>98830.490249999988</v>
      </c>
      <c r="V6" s="176">
        <v>203685.03317489999</v>
      </c>
    </row>
    <row r="7" spans="1:22" x14ac:dyDescent="0.2">
      <c r="C7" s="117">
        <v>2005</v>
      </c>
      <c r="D7" s="166">
        <v>17236900</v>
      </c>
      <c r="E7" s="61">
        <v>530300</v>
      </c>
      <c r="F7" s="184">
        <v>12110000</v>
      </c>
      <c r="G7" s="176">
        <v>29877200</v>
      </c>
      <c r="I7" s="207">
        <v>10.073350000000001</v>
      </c>
      <c r="J7" s="208">
        <v>11.327525000000001</v>
      </c>
      <c r="K7" s="209">
        <v>6.8553499999999996</v>
      </c>
      <c r="M7" s="166">
        <f t="shared" ref="M7:M32" si="1">D7*I7/1000</f>
        <v>173633.326615</v>
      </c>
      <c r="N7" s="61">
        <f t="shared" si="0"/>
        <v>6006.9865075000007</v>
      </c>
      <c r="O7" s="184">
        <f t="shared" si="0"/>
        <v>83018.288499999995</v>
      </c>
      <c r="P7" s="176">
        <v>262658.60162249999</v>
      </c>
      <c r="R7" s="166">
        <v>58898.267999999996</v>
      </c>
      <c r="S7" s="61">
        <v>1174.67</v>
      </c>
      <c r="T7" s="61">
        <v>75607.563622499991</v>
      </c>
      <c r="U7" s="184">
        <v>126978.09999999999</v>
      </c>
      <c r="V7" s="176">
        <v>262658.60162249999</v>
      </c>
    </row>
    <row r="8" spans="1:22" x14ac:dyDescent="0.2">
      <c r="C8" s="117">
        <v>2006</v>
      </c>
      <c r="D8" s="166">
        <v>21034549</v>
      </c>
      <c r="E8" s="61">
        <v>899334</v>
      </c>
      <c r="F8" s="184">
        <v>19500000</v>
      </c>
      <c r="G8" s="176">
        <v>41433883</v>
      </c>
      <c r="I8" s="207">
        <v>10.5213</v>
      </c>
      <c r="J8" s="208">
        <v>11.871950000000002</v>
      </c>
      <c r="K8" s="209">
        <v>7.1452999999999998</v>
      </c>
      <c r="M8" s="166">
        <f t="shared" si="1"/>
        <v>221310.80039370002</v>
      </c>
      <c r="N8" s="61">
        <f t="shared" si="0"/>
        <v>10676.848281300001</v>
      </c>
      <c r="O8" s="184">
        <f t="shared" si="0"/>
        <v>139333.35</v>
      </c>
      <c r="P8" s="176">
        <v>371320.99867500004</v>
      </c>
      <c r="R8" s="166">
        <v>78303.962309999988</v>
      </c>
      <c r="S8" s="61">
        <v>3783</v>
      </c>
      <c r="T8" s="61">
        <v>113140.03361500001</v>
      </c>
      <c r="U8" s="184">
        <v>176094.00275000001</v>
      </c>
      <c r="V8" s="176">
        <v>371320.99867500004</v>
      </c>
    </row>
    <row r="9" spans="1:22" x14ac:dyDescent="0.2">
      <c r="C9" s="117">
        <v>2007</v>
      </c>
      <c r="D9" s="166">
        <v>24231800</v>
      </c>
      <c r="E9" s="61">
        <v>1215000</v>
      </c>
      <c r="F9" s="184">
        <v>21380000</v>
      </c>
      <c r="G9" s="176">
        <v>46826800</v>
      </c>
      <c r="I9" s="207">
        <v>10.969250000000001</v>
      </c>
      <c r="J9" s="208">
        <v>12.416375</v>
      </c>
      <c r="K9" s="209">
        <v>7.4352499999999999</v>
      </c>
      <c r="M9" s="166">
        <f t="shared" si="1"/>
        <v>265804.67215</v>
      </c>
      <c r="N9" s="61">
        <f t="shared" si="0"/>
        <v>15085.895624999999</v>
      </c>
      <c r="O9" s="184">
        <f t="shared" si="0"/>
        <v>158965.64499999999</v>
      </c>
      <c r="P9" s="176">
        <v>439856.21277500002</v>
      </c>
      <c r="R9" s="166">
        <v>97334.010000000009</v>
      </c>
      <c r="S9" s="61">
        <v>6221.58</v>
      </c>
      <c r="T9" s="61">
        <v>137286.722775</v>
      </c>
      <c r="U9" s="184">
        <v>199013.9</v>
      </c>
      <c r="V9" s="176">
        <v>439856.21277500002</v>
      </c>
    </row>
    <row r="10" spans="1:22" x14ac:dyDescent="0.2">
      <c r="C10" s="117">
        <v>2008</v>
      </c>
      <c r="D10" s="166">
        <v>25941900</v>
      </c>
      <c r="E10" s="61">
        <v>1559100</v>
      </c>
      <c r="F10" s="184">
        <v>21880000</v>
      </c>
      <c r="G10" s="176">
        <v>49381000</v>
      </c>
      <c r="I10" s="207">
        <v>11.417200000000001</v>
      </c>
      <c r="J10" s="208">
        <v>12.960800000000001</v>
      </c>
      <c r="K10" s="209">
        <v>7.725200000000001</v>
      </c>
      <c r="M10" s="166">
        <f t="shared" si="1"/>
        <v>296183.86067999998</v>
      </c>
      <c r="N10" s="61">
        <f t="shared" si="0"/>
        <v>20207.183280000001</v>
      </c>
      <c r="O10" s="184">
        <f t="shared" si="0"/>
        <v>169027.37600000002</v>
      </c>
      <c r="P10" s="176">
        <v>485418.41995999997</v>
      </c>
      <c r="R10" s="166">
        <v>112204.08000000002</v>
      </c>
      <c r="S10" s="61">
        <v>8489.44</v>
      </c>
      <c r="T10" s="61">
        <v>154855.64996000001</v>
      </c>
      <c r="U10" s="184">
        <v>209869.25</v>
      </c>
      <c r="V10" s="176">
        <v>485418.41996000003</v>
      </c>
    </row>
    <row r="11" spans="1:22" x14ac:dyDescent="0.2">
      <c r="C11" s="117">
        <v>2009</v>
      </c>
      <c r="D11" s="166">
        <v>23592600</v>
      </c>
      <c r="E11" s="61">
        <v>1835100</v>
      </c>
      <c r="F11" s="184">
        <v>23690000</v>
      </c>
      <c r="G11" s="176">
        <v>49117700</v>
      </c>
      <c r="I11" s="207">
        <v>11.865150000000002</v>
      </c>
      <c r="J11" s="208">
        <v>13.505225000000003</v>
      </c>
      <c r="K11" s="209">
        <v>8.0151500000000002</v>
      </c>
      <c r="M11" s="166">
        <f t="shared" si="1"/>
        <v>279929.73789000005</v>
      </c>
      <c r="N11" s="61">
        <f t="shared" si="0"/>
        <v>24783.438397500006</v>
      </c>
      <c r="O11" s="184">
        <f t="shared" si="0"/>
        <v>189878.90349999999</v>
      </c>
      <c r="P11" s="176">
        <v>494592.07978750009</v>
      </c>
      <c r="R11" s="166">
        <v>110229.07950000002</v>
      </c>
      <c r="S11" s="61">
        <v>11489.65</v>
      </c>
      <c r="T11" s="61">
        <v>164123.12528750004</v>
      </c>
      <c r="U11" s="184">
        <v>208750.22500000001</v>
      </c>
      <c r="V11" s="176">
        <v>494592.07978750009</v>
      </c>
    </row>
    <row r="12" spans="1:22" x14ac:dyDescent="0.2">
      <c r="C12" s="117">
        <v>2010</v>
      </c>
      <c r="D12" s="166">
        <v>24767791</v>
      </c>
      <c r="E12" s="61">
        <v>1926510</v>
      </c>
      <c r="F12" s="184">
        <v>29540000</v>
      </c>
      <c r="G12" s="176">
        <v>56234301</v>
      </c>
      <c r="I12" s="207">
        <v>12.313100000000002</v>
      </c>
      <c r="J12" s="208">
        <v>14.049650000000003</v>
      </c>
      <c r="K12" s="209">
        <v>8.3051000000000013</v>
      </c>
      <c r="M12" s="166">
        <f t="shared" si="1"/>
        <v>304968.28736210009</v>
      </c>
      <c r="N12" s="61">
        <f t="shared" si="0"/>
        <v>27066.791221500007</v>
      </c>
      <c r="O12" s="184">
        <f t="shared" si="0"/>
        <v>245332.65400000004</v>
      </c>
      <c r="P12" s="176">
        <v>577367.7325836001</v>
      </c>
      <c r="R12" s="166">
        <v>122526.84159000001</v>
      </c>
      <c r="S12" s="61">
        <v>17192.280000000002</v>
      </c>
      <c r="T12" s="61">
        <v>198652.83174360002</v>
      </c>
      <c r="U12" s="184">
        <v>238995.77924999999</v>
      </c>
      <c r="V12" s="176">
        <v>577367.7325836001</v>
      </c>
    </row>
    <row r="13" spans="1:22" x14ac:dyDescent="0.2">
      <c r="C13" s="117">
        <v>2011</v>
      </c>
      <c r="D13" s="166">
        <v>25056253</v>
      </c>
      <c r="E13" s="61">
        <v>1948948</v>
      </c>
      <c r="F13" s="184">
        <v>30960000</v>
      </c>
      <c r="G13" s="176">
        <v>57965201</v>
      </c>
      <c r="I13" s="207">
        <v>12.761050000000003</v>
      </c>
      <c r="J13" s="208">
        <v>14.594075000000005</v>
      </c>
      <c r="K13" s="209">
        <v>8.5950500000000005</v>
      </c>
      <c r="M13" s="166">
        <f t="shared" si="1"/>
        <v>319744.09734565008</v>
      </c>
      <c r="N13" s="61">
        <f t="shared" si="0"/>
        <v>28443.09328310001</v>
      </c>
      <c r="O13" s="184">
        <f t="shared" si="0"/>
        <v>266102.74800000002</v>
      </c>
      <c r="P13" s="176">
        <v>614289.93862875015</v>
      </c>
      <c r="R13" s="166">
        <v>130840.19884500004</v>
      </c>
      <c r="S13" s="61">
        <v>21021.840000000004</v>
      </c>
      <c r="T13" s="61">
        <v>216075.79553375006</v>
      </c>
      <c r="U13" s="184">
        <v>246352.10425</v>
      </c>
      <c r="V13" s="176">
        <v>614289.93862875004</v>
      </c>
    </row>
    <row r="14" spans="1:22" x14ac:dyDescent="0.2">
      <c r="C14" s="117">
        <v>2012</v>
      </c>
      <c r="D14" s="166">
        <v>21315976</v>
      </c>
      <c r="E14" s="61">
        <v>2313610</v>
      </c>
      <c r="F14" s="184">
        <v>35050000</v>
      </c>
      <c r="G14" s="176">
        <v>58679586</v>
      </c>
      <c r="I14" s="207">
        <v>12.761050000000003</v>
      </c>
      <c r="J14" s="208">
        <v>14.594075000000005</v>
      </c>
      <c r="K14" s="209">
        <v>8.6920500000000018</v>
      </c>
      <c r="M14" s="166">
        <f t="shared" si="1"/>
        <v>272014.23553480004</v>
      </c>
      <c r="N14" s="61">
        <f t="shared" si="0"/>
        <v>33764.997860750009</v>
      </c>
      <c r="O14" s="184">
        <f t="shared" si="0"/>
        <v>304656.35250000004</v>
      </c>
      <c r="P14" s="176">
        <v>610435.58589555009</v>
      </c>
      <c r="R14" s="166">
        <v>114485.34417000004</v>
      </c>
      <c r="S14" s="61">
        <v>27198.799999999999</v>
      </c>
      <c r="T14" s="61">
        <v>219363.20122555009</v>
      </c>
      <c r="U14" s="184">
        <v>249388.24049999999</v>
      </c>
      <c r="V14" s="176">
        <v>610435.58589555009</v>
      </c>
    </row>
    <row r="15" spans="1:22" x14ac:dyDescent="0.2">
      <c r="C15" s="117">
        <v>2013</v>
      </c>
      <c r="D15" s="166">
        <v>20467600</v>
      </c>
      <c r="E15" s="61">
        <v>2424200</v>
      </c>
      <c r="F15" s="184">
        <v>36950000</v>
      </c>
      <c r="G15" s="176">
        <v>59841800</v>
      </c>
      <c r="I15" s="207">
        <v>12.761050000000003</v>
      </c>
      <c r="J15" s="208">
        <v>14.594075000000004</v>
      </c>
      <c r="K15" s="209">
        <v>8.7890500000000014</v>
      </c>
      <c r="M15" s="166">
        <f t="shared" si="1"/>
        <v>261188.06698000006</v>
      </c>
      <c r="N15" s="61">
        <f t="shared" si="0"/>
        <v>35378.95661500001</v>
      </c>
      <c r="O15" s="184">
        <f t="shared" si="0"/>
        <v>324755.39750000008</v>
      </c>
      <c r="P15" s="176">
        <v>621322.42109500011</v>
      </c>
      <c r="R15" s="166">
        <v>110910.77100000004</v>
      </c>
      <c r="S15" s="61">
        <v>32257.349999999991</v>
      </c>
      <c r="T15" s="61">
        <v>223826.65009500011</v>
      </c>
      <c r="U15" s="184">
        <v>254327.65</v>
      </c>
      <c r="V15" s="176">
        <v>621322.42109500011</v>
      </c>
    </row>
    <row r="16" spans="1:22" x14ac:dyDescent="0.2">
      <c r="C16" s="117">
        <v>2014</v>
      </c>
      <c r="D16" s="166">
        <v>18907700</v>
      </c>
      <c r="E16" s="61">
        <v>2360100</v>
      </c>
      <c r="F16" s="184">
        <v>35510000</v>
      </c>
      <c r="G16" s="176">
        <v>56777800</v>
      </c>
      <c r="I16" s="207">
        <v>12.761050000000003</v>
      </c>
      <c r="J16" s="208">
        <v>14.594075000000002</v>
      </c>
      <c r="K16" s="209">
        <v>8.8860500000000009</v>
      </c>
      <c r="M16" s="166">
        <f t="shared" si="1"/>
        <v>241282.10508500005</v>
      </c>
      <c r="N16" s="61">
        <f t="shared" si="0"/>
        <v>34443.476407500006</v>
      </c>
      <c r="O16" s="184">
        <f t="shared" si="0"/>
        <v>315543.63550000003</v>
      </c>
      <c r="P16" s="176">
        <v>591269.21699250001</v>
      </c>
      <c r="R16" s="166">
        <v>103042.49100000002</v>
      </c>
      <c r="S16" s="61">
        <v>34444.69999999999</v>
      </c>
      <c r="T16" s="61">
        <v>212476.37599250008</v>
      </c>
      <c r="U16" s="184">
        <v>241305.65</v>
      </c>
      <c r="V16" s="176">
        <v>591269.21699250012</v>
      </c>
    </row>
    <row r="17" spans="3:22" x14ac:dyDescent="0.2">
      <c r="C17" s="117">
        <v>2015</v>
      </c>
      <c r="D17" s="166">
        <v>16801400</v>
      </c>
      <c r="E17" s="61">
        <v>2312100</v>
      </c>
      <c r="F17" s="184">
        <v>32570000</v>
      </c>
      <c r="G17" s="176">
        <v>51683500</v>
      </c>
      <c r="I17" s="207">
        <v>12.761050000000003</v>
      </c>
      <c r="J17" s="208">
        <v>14.594075000000005</v>
      </c>
      <c r="K17" s="209">
        <v>8.9830500000000022</v>
      </c>
      <c r="M17" s="166">
        <f t="shared" si="1"/>
        <v>214403.50547000006</v>
      </c>
      <c r="N17" s="61">
        <f t="shared" si="0"/>
        <v>33742.960807500014</v>
      </c>
      <c r="O17" s="184">
        <f t="shared" si="0"/>
        <v>292577.93850000005</v>
      </c>
      <c r="P17" s="176">
        <v>540724.40477750008</v>
      </c>
      <c r="R17" s="166">
        <v>92604.907500000016</v>
      </c>
      <c r="S17" s="61">
        <v>34752.189999999995</v>
      </c>
      <c r="T17" s="61">
        <v>193712.43227750008</v>
      </c>
      <c r="U17" s="184">
        <v>219654.875</v>
      </c>
      <c r="V17" s="176">
        <v>540724.40477750008</v>
      </c>
    </row>
    <row r="18" spans="3:22" x14ac:dyDescent="0.2">
      <c r="C18" s="117">
        <v>2016</v>
      </c>
      <c r="D18" s="166">
        <v>14732300</v>
      </c>
      <c r="E18" s="61">
        <v>2085300</v>
      </c>
      <c r="F18" s="184">
        <v>32150000</v>
      </c>
      <c r="G18" s="176">
        <v>48967600</v>
      </c>
      <c r="I18" s="207">
        <v>12.761050000000003</v>
      </c>
      <c r="J18" s="208">
        <v>14.594075000000004</v>
      </c>
      <c r="K18" s="209">
        <v>9.08005</v>
      </c>
      <c r="M18" s="166">
        <f t="shared" si="1"/>
        <v>187999.61691500005</v>
      </c>
      <c r="N18" s="61">
        <f t="shared" si="0"/>
        <v>30433.024597500007</v>
      </c>
      <c r="O18" s="184">
        <f t="shared" si="0"/>
        <v>291923.60749999998</v>
      </c>
      <c r="P18" s="176">
        <v>510356.24901250005</v>
      </c>
      <c r="R18" s="166">
        <v>81481.272000000026</v>
      </c>
      <c r="S18" s="61">
        <v>37422.599999999991</v>
      </c>
      <c r="T18" s="61">
        <v>183340.07701250006</v>
      </c>
      <c r="U18" s="184">
        <v>208112.3</v>
      </c>
      <c r="V18" s="176">
        <v>510356.24901250005</v>
      </c>
    </row>
    <row r="19" spans="3:22" x14ac:dyDescent="0.2">
      <c r="C19" s="117">
        <v>2017</v>
      </c>
      <c r="D19" s="166">
        <v>15091800</v>
      </c>
      <c r="E19" s="61">
        <v>2047899.9999999995</v>
      </c>
      <c r="F19" s="184">
        <v>31130000</v>
      </c>
      <c r="G19" s="176">
        <v>48269700</v>
      </c>
      <c r="I19" s="207">
        <v>12.761050000000003</v>
      </c>
      <c r="J19" s="208">
        <v>14.594075000000004</v>
      </c>
      <c r="K19" s="209">
        <v>9.1770500000000013</v>
      </c>
      <c r="M19" s="166">
        <f t="shared" si="1"/>
        <v>192587.21439000004</v>
      </c>
      <c r="N19" s="61">
        <f t="shared" si="0"/>
        <v>29887.206192499998</v>
      </c>
      <c r="O19" s="184">
        <f t="shared" si="0"/>
        <v>285681.56650000007</v>
      </c>
      <c r="P19" s="176">
        <v>508155.98708250013</v>
      </c>
      <c r="R19" s="166">
        <v>83041.846500000014</v>
      </c>
      <c r="S19" s="61">
        <v>39254.929999999993</v>
      </c>
      <c r="T19" s="61">
        <v>180712.98558250006</v>
      </c>
      <c r="U19" s="184">
        <v>205146.22500000001</v>
      </c>
      <c r="V19" s="176">
        <v>508155.98708250001</v>
      </c>
    </row>
    <row r="20" spans="3:22" x14ac:dyDescent="0.2">
      <c r="C20" s="117">
        <v>2018</v>
      </c>
      <c r="D20" s="166">
        <v>13909418.181818184</v>
      </c>
      <c r="E20" s="61">
        <v>1914666.666666667</v>
      </c>
      <c r="F20" s="184">
        <v>31752600</v>
      </c>
      <c r="G20" s="176">
        <v>47576684.848484851</v>
      </c>
      <c r="I20" s="207">
        <v>12.761050000000001</v>
      </c>
      <c r="J20" s="208">
        <v>14.594075000000004</v>
      </c>
      <c r="K20" s="209">
        <v>9.2740500000000008</v>
      </c>
      <c r="M20" s="166">
        <f t="shared" si="1"/>
        <v>177498.78088909097</v>
      </c>
      <c r="N20" s="61">
        <f t="shared" si="0"/>
        <v>27942.788933333344</v>
      </c>
      <c r="O20" s="184">
        <f t="shared" si="0"/>
        <v>294475.20003000001</v>
      </c>
      <c r="P20" s="176">
        <v>499916.76985242433</v>
      </c>
      <c r="R20" s="166">
        <v>76667.691090909124</v>
      </c>
      <c r="S20" s="61">
        <v>43120.0308</v>
      </c>
      <c r="T20" s="61">
        <v>177928.13735545462</v>
      </c>
      <c r="U20" s="184">
        <v>202200.91060606061</v>
      </c>
      <c r="V20" s="176">
        <v>499916.76985242439</v>
      </c>
    </row>
    <row r="21" spans="3:22" x14ac:dyDescent="0.2">
      <c r="C21" s="117">
        <v>2019</v>
      </c>
      <c r="D21" s="166">
        <v>13631229.81818182</v>
      </c>
      <c r="E21" s="61">
        <v>1876373.3333333335</v>
      </c>
      <c r="F21" s="184">
        <v>32387652</v>
      </c>
      <c r="G21" s="176">
        <v>47895255.151515156</v>
      </c>
      <c r="I21" s="207">
        <v>12.761050000000004</v>
      </c>
      <c r="J21" s="208">
        <v>14.594075000000004</v>
      </c>
      <c r="K21" s="209">
        <v>9.3710500000000003</v>
      </c>
      <c r="M21" s="166">
        <f t="shared" si="1"/>
        <v>173948.80527130916</v>
      </c>
      <c r="N21" s="61">
        <f t="shared" si="0"/>
        <v>27383.933154666676</v>
      </c>
      <c r="O21" s="184">
        <f t="shared" si="0"/>
        <v>303506.30627460004</v>
      </c>
      <c r="P21" s="176">
        <v>504839.04470057588</v>
      </c>
      <c r="R21" s="166">
        <v>75134.337269090931</v>
      </c>
      <c r="S21" s="61">
        <v>47124.033660000001</v>
      </c>
      <c r="T21" s="61">
        <v>179025.83937754549</v>
      </c>
      <c r="U21" s="184">
        <v>203554.83439393938</v>
      </c>
      <c r="V21" s="176">
        <v>504839.04470057576</v>
      </c>
    </row>
    <row r="22" spans="3:22" x14ac:dyDescent="0.2">
      <c r="C22" s="117">
        <v>2020</v>
      </c>
      <c r="D22" s="166">
        <v>13358605.221818184</v>
      </c>
      <c r="E22" s="61">
        <v>1838845.8666666667</v>
      </c>
      <c r="F22" s="184">
        <v>33035405.039999999</v>
      </c>
      <c r="G22" s="176">
        <v>48232856.128484853</v>
      </c>
      <c r="I22" s="207">
        <v>12.761050000000003</v>
      </c>
      <c r="J22" s="208">
        <v>14.594075000000004</v>
      </c>
      <c r="K22" s="209">
        <v>9.4680500000000016</v>
      </c>
      <c r="M22" s="166">
        <f t="shared" si="1"/>
        <v>170469.82916588298</v>
      </c>
      <c r="N22" s="61">
        <f t="shared" ref="N22:N32" si="2">E22*J22/1000</f>
        <v>26836.254491573342</v>
      </c>
      <c r="O22" s="184">
        <f t="shared" ref="O22:O32" si="3">F22*K22/1000</f>
        <v>312780.86668897205</v>
      </c>
      <c r="P22" s="176">
        <v>510086.95034642838</v>
      </c>
      <c r="R22" s="166">
        <v>73631.650523709119</v>
      </c>
      <c r="S22" s="61">
        <v>51270.948622080003</v>
      </c>
      <c r="T22" s="61">
        <v>180194.71265457862</v>
      </c>
      <c r="U22" s="184">
        <v>204989.63854606057</v>
      </c>
      <c r="V22" s="176">
        <v>510086.95034642832</v>
      </c>
    </row>
    <row r="23" spans="3:22" x14ac:dyDescent="0.2">
      <c r="C23" s="117">
        <v>2021</v>
      </c>
      <c r="D23" s="166">
        <v>13091433.11738182</v>
      </c>
      <c r="E23" s="61">
        <v>1802068.9493333334</v>
      </c>
      <c r="F23" s="184">
        <v>33696113.140799999</v>
      </c>
      <c r="G23" s="176">
        <v>48589615.20751515</v>
      </c>
      <c r="I23" s="207">
        <v>12.761050000000003</v>
      </c>
      <c r="J23" s="208">
        <v>14.594075000000004</v>
      </c>
      <c r="K23" s="209">
        <v>9.5650500000000012</v>
      </c>
      <c r="M23" s="166">
        <f t="shared" si="1"/>
        <v>167060.43258256532</v>
      </c>
      <c r="N23" s="61">
        <f t="shared" si="2"/>
        <v>26299.529401741875</v>
      </c>
      <c r="O23" s="184">
        <f t="shared" si="3"/>
        <v>322305.00699740904</v>
      </c>
      <c r="P23" s="176">
        <v>515664.9689817162</v>
      </c>
      <c r="R23" s="166">
        <v>72159.017513234954</v>
      </c>
      <c r="S23" s="61">
        <v>55564.890569179202</v>
      </c>
      <c r="T23" s="61">
        <v>181435.19626736271</v>
      </c>
      <c r="U23" s="184">
        <v>206505.86463193942</v>
      </c>
      <c r="V23" s="176">
        <v>515664.96898171632</v>
      </c>
    </row>
    <row r="24" spans="3:22" x14ac:dyDescent="0.2">
      <c r="C24" s="117">
        <v>2022</v>
      </c>
      <c r="D24" s="166">
        <v>12829604.455034183</v>
      </c>
      <c r="E24" s="61">
        <v>1766027.5703466667</v>
      </c>
      <c r="F24" s="184">
        <v>34370035.403615996</v>
      </c>
      <c r="G24" s="176">
        <v>48965667.428996846</v>
      </c>
      <c r="I24" s="207">
        <v>12.761050000000001</v>
      </c>
      <c r="J24" s="208">
        <v>14.594075000000002</v>
      </c>
      <c r="K24" s="209">
        <v>9.6620500000000007</v>
      </c>
      <c r="M24" s="166">
        <f t="shared" si="1"/>
        <v>163719.22393091398</v>
      </c>
      <c r="N24" s="61">
        <f t="shared" si="2"/>
        <v>25773.538813707037</v>
      </c>
      <c r="O24" s="184">
        <f t="shared" si="3"/>
        <v>332085.0005715079</v>
      </c>
      <c r="P24" s="176">
        <v>521577.76331612893</v>
      </c>
      <c r="R24" s="166">
        <v>70715.837162970231</v>
      </c>
      <c r="S24" s="61">
        <v>60010.081814713536</v>
      </c>
      <c r="T24" s="61">
        <v>182747.75776520863</v>
      </c>
      <c r="U24" s="184">
        <v>208104.08657323662</v>
      </c>
      <c r="V24" s="176">
        <v>521577.76331612899</v>
      </c>
    </row>
    <row r="25" spans="3:22" x14ac:dyDescent="0.2">
      <c r="C25" s="117">
        <v>2023</v>
      </c>
      <c r="D25" s="166">
        <v>12573012.3659335</v>
      </c>
      <c r="E25" s="61">
        <v>1730707.0189397333</v>
      </c>
      <c r="F25" s="184">
        <v>35057436.111688316</v>
      </c>
      <c r="G25" s="176">
        <v>49361155.49656155</v>
      </c>
      <c r="I25" s="207">
        <v>12.761050000000003</v>
      </c>
      <c r="J25" s="208">
        <v>14.594075000000004</v>
      </c>
      <c r="K25" s="209">
        <v>9.759050000000002</v>
      </c>
      <c r="M25" s="166">
        <f t="shared" si="1"/>
        <v>160444.83945229571</v>
      </c>
      <c r="N25" s="61">
        <f t="shared" si="2"/>
        <v>25258.068037432895</v>
      </c>
      <c r="O25" s="184">
        <f t="shared" si="3"/>
        <v>342127.27188577194</v>
      </c>
      <c r="P25" s="176">
        <v>527830.17937550053</v>
      </c>
      <c r="R25" s="166">
        <v>69301.520419710825</v>
      </c>
      <c r="S25" s="61">
        <v>64610.854753841581</v>
      </c>
      <c r="T25" s="61">
        <v>184132.89334156155</v>
      </c>
      <c r="U25" s="184">
        <v>209784.91086038659</v>
      </c>
      <c r="V25" s="176">
        <v>527830.17937550053</v>
      </c>
    </row>
    <row r="26" spans="3:22" x14ac:dyDescent="0.2">
      <c r="C26" s="117">
        <v>2024</v>
      </c>
      <c r="D26" s="166">
        <v>12321552.11861483</v>
      </c>
      <c r="E26" s="61">
        <v>1696092.8785609386</v>
      </c>
      <c r="F26" s="184">
        <v>35758584.833922081</v>
      </c>
      <c r="G26" s="176">
        <v>49776229.831097849</v>
      </c>
      <c r="I26" s="207">
        <v>12.761050000000003</v>
      </c>
      <c r="J26" s="208">
        <v>14.594075000000004</v>
      </c>
      <c r="K26" s="209">
        <v>9.8560500000000015</v>
      </c>
      <c r="M26" s="166">
        <f t="shared" si="1"/>
        <v>157235.94266324982</v>
      </c>
      <c r="N26" s="61">
        <f t="shared" si="2"/>
        <v>24752.906676684237</v>
      </c>
      <c r="O26" s="184">
        <f t="shared" si="3"/>
        <v>352438.40005237778</v>
      </c>
      <c r="P26" s="176">
        <v>534427.24939231179</v>
      </c>
      <c r="R26" s="166">
        <v>67915.490011316622</v>
      </c>
      <c r="S26" s="61">
        <v>69371.654577808848</v>
      </c>
      <c r="T26" s="61">
        <v>185591.1280210205</v>
      </c>
      <c r="U26" s="184">
        <v>211548.97678216588</v>
      </c>
      <c r="V26" s="176">
        <v>534427.24939231179</v>
      </c>
    </row>
    <row r="27" spans="3:22" x14ac:dyDescent="0.2">
      <c r="C27" s="117">
        <v>2025</v>
      </c>
      <c r="D27" s="166">
        <v>12075121.076242533</v>
      </c>
      <c r="E27" s="61">
        <v>1662171.0209897198</v>
      </c>
      <c r="F27" s="184">
        <v>36473756.530600525</v>
      </c>
      <c r="G27" s="176">
        <v>50211048.627832778</v>
      </c>
      <c r="I27" s="207">
        <v>12.761050000000003</v>
      </c>
      <c r="J27" s="208">
        <v>14.594075000000004</v>
      </c>
      <c r="K27" s="209">
        <v>9.9530500000000011</v>
      </c>
      <c r="M27" s="166">
        <f t="shared" si="1"/>
        <v>154091.2238099848</v>
      </c>
      <c r="N27" s="61">
        <f t="shared" si="2"/>
        <v>24257.848543150551</v>
      </c>
      <c r="O27" s="184">
        <f t="shared" si="3"/>
        <v>363025.12243689358</v>
      </c>
      <c r="P27" s="176">
        <v>541374.19479002897</v>
      </c>
      <c r="R27" s="166">
        <v>66557.180211090279</v>
      </c>
      <c r="S27" s="61">
        <v>74297.042052833305</v>
      </c>
      <c r="T27" s="61">
        <v>187123.01585781609</v>
      </c>
      <c r="U27" s="184">
        <v>213396.95666828929</v>
      </c>
      <c r="V27" s="176">
        <v>541374.19479002897</v>
      </c>
    </row>
    <row r="28" spans="3:22" x14ac:dyDescent="0.2">
      <c r="C28" s="117">
        <v>2026</v>
      </c>
      <c r="D28" s="166">
        <v>11833618.654717682</v>
      </c>
      <c r="E28" s="61">
        <v>1628927.6005699253</v>
      </c>
      <c r="F28" s="184">
        <v>37203231.661212534</v>
      </c>
      <c r="G28" s="176">
        <v>50665777.916500136</v>
      </c>
      <c r="I28" s="207">
        <v>12.761050000000003</v>
      </c>
      <c r="J28" s="208">
        <v>14.594075000000004</v>
      </c>
      <c r="K28" s="209">
        <v>10.050050000000002</v>
      </c>
      <c r="M28" s="166">
        <f t="shared" si="1"/>
        <v>151009.39933378511</v>
      </c>
      <c r="N28" s="61">
        <f t="shared" si="2"/>
        <v>23772.691572287538</v>
      </c>
      <c r="O28" s="184">
        <f t="shared" si="3"/>
        <v>373894.33835676906</v>
      </c>
      <c r="P28" s="176">
        <v>548676.4292628417</v>
      </c>
      <c r="R28" s="166">
        <v>65226.036606868474</v>
      </c>
      <c r="S28" s="61">
        <v>79391.696365027572</v>
      </c>
      <c r="T28" s="61">
        <v>188729.14014582007</v>
      </c>
      <c r="U28" s="184">
        <v>215329.55614512559</v>
      </c>
      <c r="V28" s="176">
        <v>548676.4292628417</v>
      </c>
    </row>
    <row r="29" spans="3:22" x14ac:dyDescent="0.2">
      <c r="C29" s="117">
        <v>2027</v>
      </c>
      <c r="D29" s="166">
        <v>11596946.281623328</v>
      </c>
      <c r="E29" s="61">
        <v>1596349.0485585267</v>
      </c>
      <c r="F29" s="184">
        <v>37947296.294436783</v>
      </c>
      <c r="G29" s="176">
        <v>51140591.624618635</v>
      </c>
      <c r="I29" s="207">
        <v>12.761050000000003</v>
      </c>
      <c r="J29" s="208">
        <v>14.594075000000004</v>
      </c>
      <c r="K29" s="209">
        <v>10.147050000000002</v>
      </c>
      <c r="M29" s="166">
        <f t="shared" si="1"/>
        <v>147989.21134710941</v>
      </c>
      <c r="N29" s="61">
        <f t="shared" si="2"/>
        <v>23297.237740841789</v>
      </c>
      <c r="O29" s="184">
        <f t="shared" si="3"/>
        <v>385053.11286446481</v>
      </c>
      <c r="P29" s="176">
        <v>556339.56195241597</v>
      </c>
      <c r="R29" s="166">
        <v>63921.5158747311</v>
      </c>
      <c r="S29" s="61">
        <v>84660.418032888483</v>
      </c>
      <c r="T29" s="61">
        <v>190410.1136401672</v>
      </c>
      <c r="U29" s="184">
        <v>217347.51440462921</v>
      </c>
      <c r="V29" s="176">
        <v>556339.56195241597</v>
      </c>
    </row>
    <row r="30" spans="3:22" x14ac:dyDescent="0.2">
      <c r="C30" s="117">
        <v>2028</v>
      </c>
      <c r="D30" s="166">
        <v>11365007.355990861</v>
      </c>
      <c r="E30" s="61">
        <v>1564422.0675873561</v>
      </c>
      <c r="F30" s="184">
        <v>38706242.220325522</v>
      </c>
      <c r="G30" s="176">
        <v>51635671.64390374</v>
      </c>
      <c r="I30" s="207">
        <v>12.761050000000003</v>
      </c>
      <c r="J30" s="208">
        <v>14.594075000000004</v>
      </c>
      <c r="K30" s="209">
        <v>10.244050000000001</v>
      </c>
      <c r="M30" s="166">
        <f t="shared" si="1"/>
        <v>145029.42712016721</v>
      </c>
      <c r="N30" s="61">
        <f t="shared" si="2"/>
        <v>22831.29298602495</v>
      </c>
      <c r="O30" s="184">
        <f t="shared" si="3"/>
        <v>396508.68061712576</v>
      </c>
      <c r="P30" s="176">
        <v>564369.40072331787</v>
      </c>
      <c r="R30" s="166">
        <v>62643.085557236489</v>
      </c>
      <c r="S30" s="61">
        <v>90108.131888917836</v>
      </c>
      <c r="T30" s="61">
        <v>192166.57879057268</v>
      </c>
      <c r="U30" s="184">
        <v>219451.60448659089</v>
      </c>
      <c r="V30" s="176">
        <v>564369.40072331787</v>
      </c>
    </row>
    <row r="31" spans="3:22" x14ac:dyDescent="0.2">
      <c r="C31" s="117">
        <v>2029</v>
      </c>
      <c r="D31" s="166">
        <v>11137707.208871042</v>
      </c>
      <c r="E31" s="61">
        <v>1533133.6262356089</v>
      </c>
      <c r="F31" s="184">
        <v>39480367.06473203</v>
      </c>
      <c r="G31" s="176">
        <v>52151207.899838686</v>
      </c>
      <c r="I31" s="207">
        <v>12.761050000000004</v>
      </c>
      <c r="J31" s="208">
        <v>14.594075000000004</v>
      </c>
      <c r="K31" s="209">
        <v>10.341050000000001</v>
      </c>
      <c r="M31" s="166">
        <f t="shared" si="1"/>
        <v>142128.83857776385</v>
      </c>
      <c r="N31" s="61">
        <f t="shared" si="2"/>
        <v>22374.667126304452</v>
      </c>
      <c r="O31" s="184">
        <f t="shared" si="3"/>
        <v>408268.44983474718</v>
      </c>
      <c r="P31" s="176">
        <v>572771.95553881547</v>
      </c>
      <c r="R31" s="166">
        <v>61390.223846091736</v>
      </c>
      <c r="S31" s="61">
        <v>95739.890131975189</v>
      </c>
      <c r="T31" s="61">
        <v>193999.20798643419</v>
      </c>
      <c r="U31" s="184">
        <v>221642.63357431439</v>
      </c>
      <c r="V31" s="176">
        <v>572771.95553881547</v>
      </c>
    </row>
    <row r="32" spans="3:22" x14ac:dyDescent="0.2">
      <c r="C32" s="118">
        <v>2030</v>
      </c>
      <c r="D32" s="167">
        <v>10914953.06469362</v>
      </c>
      <c r="E32" s="64">
        <v>1502470.9537108967</v>
      </c>
      <c r="F32" s="185">
        <v>40269974.406026669</v>
      </c>
      <c r="G32" s="177">
        <v>52687398.42443119</v>
      </c>
      <c r="I32" s="210">
        <v>12.761050000000003</v>
      </c>
      <c r="J32" s="211">
        <v>14.594075000000002</v>
      </c>
      <c r="K32" s="212">
        <v>10.43805</v>
      </c>
      <c r="M32" s="167">
        <f t="shared" si="1"/>
        <v>139286.26180620855</v>
      </c>
      <c r="N32" s="64">
        <f t="shared" si="2"/>
        <v>21927.173783778358</v>
      </c>
      <c r="O32" s="185">
        <f t="shared" si="3"/>
        <v>420340.00634882669</v>
      </c>
      <c r="P32" s="177">
        <v>581553.44193881354</v>
      </c>
      <c r="R32" s="167">
        <v>60162.419369169897</v>
      </c>
      <c r="S32" s="64">
        <v>101560.87545199928</v>
      </c>
      <c r="T32" s="64">
        <v>195908.70381381194</v>
      </c>
      <c r="U32" s="185">
        <v>223921.44330383255</v>
      </c>
      <c r="V32" s="177">
        <v>581553.44193881366</v>
      </c>
    </row>
  </sheetData>
  <phoneticPr fontId="10" type="noConversion"/>
  <hyperlinks>
    <hyperlink ref="A1" location="Title!A1" display="Return" xr:uid="{03C670DE-0305-BC4F-B79A-7E10BF68EA4C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5F83-0607-9844-8EFC-295067331D2D}">
  <sheetPr codeName="Sheet28"/>
  <dimension ref="A1:I203"/>
  <sheetViews>
    <sheetView showGridLines="0" workbookViewId="0"/>
  </sheetViews>
  <sheetFormatPr baseColWidth="10" defaultRowHeight="16" x14ac:dyDescent="0.2"/>
  <cols>
    <col min="1" max="2" width="10.83203125" style="39"/>
    <col min="3" max="3" width="9.1640625" style="39" customWidth="1"/>
    <col min="4" max="4" width="15.33203125" style="39" bestFit="1" customWidth="1"/>
    <col min="5" max="5" width="23.1640625" style="39" bestFit="1" customWidth="1"/>
    <col min="6" max="6" width="10.83203125" style="39"/>
    <col min="7" max="7" width="9.1640625" style="39" customWidth="1"/>
    <col min="8" max="8" width="24.6640625" style="155" customWidth="1"/>
    <col min="9" max="9" width="29.5" style="236" customWidth="1"/>
    <col min="10" max="16384" width="10.83203125" style="39"/>
  </cols>
  <sheetData>
    <row r="1" spans="1:9" x14ac:dyDescent="0.2">
      <c r="A1" s="23" t="s">
        <v>25</v>
      </c>
    </row>
    <row r="5" spans="1:9" ht="19" x14ac:dyDescent="0.25">
      <c r="C5" s="40" t="s">
        <v>227</v>
      </c>
      <c r="G5" s="40" t="s">
        <v>58</v>
      </c>
    </row>
    <row r="6" spans="1:9" x14ac:dyDescent="0.2">
      <c r="C6" s="233" t="s">
        <v>165</v>
      </c>
      <c r="D6" s="58" t="s">
        <v>166</v>
      </c>
      <c r="E6" s="62" t="s">
        <v>167</v>
      </c>
      <c r="G6" s="89" t="s">
        <v>165</v>
      </c>
      <c r="H6" s="238" t="s">
        <v>169</v>
      </c>
      <c r="I6" s="237" t="s">
        <v>168</v>
      </c>
    </row>
    <row r="7" spans="1:9" x14ac:dyDescent="0.2">
      <c r="C7" s="87">
        <v>1</v>
      </c>
      <c r="D7" s="99">
        <v>1130</v>
      </c>
      <c r="E7" s="231">
        <v>6</v>
      </c>
      <c r="G7" s="89">
        <v>1</v>
      </c>
      <c r="H7" s="98">
        <v>2460</v>
      </c>
      <c r="I7" s="193">
        <v>19.7183098591549</v>
      </c>
    </row>
    <row r="8" spans="1:9" x14ac:dyDescent="0.2">
      <c r="C8" s="87">
        <v>2</v>
      </c>
      <c r="D8" s="99">
        <v>1020</v>
      </c>
      <c r="E8" s="231">
        <v>5.3</v>
      </c>
      <c r="G8" s="87">
        <v>2</v>
      </c>
      <c r="H8" s="99">
        <v>2400</v>
      </c>
      <c r="I8" s="194">
        <v>22.2950819672131</v>
      </c>
    </row>
    <row r="9" spans="1:9" x14ac:dyDescent="0.2">
      <c r="C9" s="87">
        <v>3</v>
      </c>
      <c r="D9" s="99">
        <v>940</v>
      </c>
      <c r="E9" s="231">
        <v>5.0999999999999996</v>
      </c>
      <c r="G9" s="87">
        <v>3</v>
      </c>
      <c r="H9" s="99">
        <v>1980</v>
      </c>
      <c r="I9" s="194">
        <v>17.575757575757599</v>
      </c>
    </row>
    <row r="10" spans="1:9" x14ac:dyDescent="0.2">
      <c r="C10" s="87">
        <v>4</v>
      </c>
      <c r="D10" s="99">
        <v>1220</v>
      </c>
      <c r="E10" s="231">
        <v>5.0999999999999996</v>
      </c>
      <c r="G10" s="87">
        <v>4</v>
      </c>
      <c r="H10" s="99">
        <v>1500</v>
      </c>
      <c r="I10" s="194">
        <v>14.320987654321</v>
      </c>
    </row>
    <row r="11" spans="1:9" x14ac:dyDescent="0.2">
      <c r="C11" s="87">
        <v>5</v>
      </c>
      <c r="D11" s="99">
        <v>1070</v>
      </c>
      <c r="E11" s="231">
        <v>5.6</v>
      </c>
      <c r="G11" s="87">
        <v>5</v>
      </c>
      <c r="H11" s="99">
        <v>1100</v>
      </c>
      <c r="I11" s="194">
        <v>12.5490196078431</v>
      </c>
    </row>
    <row r="12" spans="1:9" x14ac:dyDescent="0.2">
      <c r="C12" s="87">
        <v>6</v>
      </c>
      <c r="D12" s="99">
        <v>1103</v>
      </c>
      <c r="E12" s="231">
        <v>6.5</v>
      </c>
      <c r="G12" s="87">
        <v>6</v>
      </c>
      <c r="H12" s="99">
        <v>1090</v>
      </c>
      <c r="I12" s="194">
        <v>12.9411764705882</v>
      </c>
    </row>
    <row r="13" spans="1:9" x14ac:dyDescent="0.2">
      <c r="C13" s="87">
        <v>7</v>
      </c>
      <c r="D13" s="99">
        <v>1040</v>
      </c>
      <c r="E13" s="231">
        <v>6.5</v>
      </c>
      <c r="G13" s="87">
        <v>7</v>
      </c>
      <c r="H13" s="99">
        <v>1091</v>
      </c>
      <c r="I13" s="194">
        <v>12.9032258064516</v>
      </c>
    </row>
    <row r="14" spans="1:9" x14ac:dyDescent="0.2">
      <c r="C14" s="87">
        <v>8</v>
      </c>
      <c r="D14" s="99">
        <v>1409</v>
      </c>
      <c r="E14" s="231">
        <v>6.9</v>
      </c>
      <c r="G14" s="87">
        <v>8</v>
      </c>
      <c r="H14" s="99">
        <v>1645</v>
      </c>
      <c r="I14" s="194">
        <v>15.4838709677419</v>
      </c>
    </row>
    <row r="15" spans="1:9" x14ac:dyDescent="0.2">
      <c r="C15" s="87">
        <v>9</v>
      </c>
      <c r="D15" s="99">
        <v>1070</v>
      </c>
      <c r="E15" s="231">
        <v>4.5999999999999996</v>
      </c>
      <c r="G15" s="87">
        <v>9</v>
      </c>
      <c r="H15" s="99">
        <v>1615</v>
      </c>
      <c r="I15" s="194">
        <v>16.6123778501629</v>
      </c>
    </row>
    <row r="16" spans="1:9" x14ac:dyDescent="0.2">
      <c r="C16" s="87">
        <v>10</v>
      </c>
      <c r="D16" s="99">
        <v>1155</v>
      </c>
      <c r="E16" s="231">
        <v>6.3</v>
      </c>
      <c r="G16" s="87">
        <v>10</v>
      </c>
      <c r="H16" s="99">
        <v>1480</v>
      </c>
      <c r="I16" s="194">
        <v>16.5562913907285</v>
      </c>
    </row>
    <row r="17" spans="3:9" x14ac:dyDescent="0.2">
      <c r="C17" s="87">
        <v>11</v>
      </c>
      <c r="D17" s="99">
        <v>1160</v>
      </c>
      <c r="E17" s="231">
        <v>6.1</v>
      </c>
      <c r="G17" s="87">
        <v>11</v>
      </c>
      <c r="H17" s="99">
        <v>975</v>
      </c>
      <c r="I17" s="194">
        <v>11.960132890365401</v>
      </c>
    </row>
    <row r="18" spans="3:9" x14ac:dyDescent="0.2">
      <c r="C18" s="87">
        <v>12</v>
      </c>
      <c r="D18" s="99">
        <v>1338</v>
      </c>
      <c r="E18" s="231">
        <v>5.6</v>
      </c>
      <c r="G18" s="87">
        <v>12</v>
      </c>
      <c r="H18" s="99">
        <v>1960</v>
      </c>
      <c r="I18" s="194">
        <v>20.789473684210499</v>
      </c>
    </row>
    <row r="19" spans="3:9" x14ac:dyDescent="0.2">
      <c r="C19" s="87">
        <v>13</v>
      </c>
      <c r="D19" s="99">
        <v>1300</v>
      </c>
      <c r="E19" s="231">
        <v>5.4</v>
      </c>
      <c r="G19" s="87">
        <v>13</v>
      </c>
      <c r="H19" s="99">
        <v>1340</v>
      </c>
      <c r="I19" s="194">
        <v>14.4262295081967</v>
      </c>
    </row>
    <row r="20" spans="3:9" x14ac:dyDescent="0.2">
      <c r="C20" s="87">
        <v>14</v>
      </c>
      <c r="D20" s="99">
        <v>1301</v>
      </c>
      <c r="E20" s="231">
        <v>6.4</v>
      </c>
      <c r="G20" s="87">
        <v>14</v>
      </c>
      <c r="H20" s="99">
        <v>2685</v>
      </c>
      <c r="I20" s="194">
        <v>23.3766233766234</v>
      </c>
    </row>
    <row r="21" spans="3:9" x14ac:dyDescent="0.2">
      <c r="C21" s="87">
        <v>15</v>
      </c>
      <c r="D21" s="99">
        <v>1065</v>
      </c>
      <c r="E21" s="231">
        <v>5.0999999999999996</v>
      </c>
      <c r="G21" s="87">
        <v>15</v>
      </c>
      <c r="H21" s="99">
        <v>1150</v>
      </c>
      <c r="I21" s="194">
        <v>12.9411764705882</v>
      </c>
    </row>
    <row r="22" spans="3:9" x14ac:dyDescent="0.2">
      <c r="C22" s="87">
        <v>16</v>
      </c>
      <c r="D22" s="99">
        <v>1335</v>
      </c>
      <c r="E22" s="231">
        <v>5.9</v>
      </c>
      <c r="G22" s="87">
        <v>16</v>
      </c>
      <c r="H22" s="99">
        <v>1240</v>
      </c>
      <c r="I22" s="194">
        <v>13.9072847682119</v>
      </c>
    </row>
    <row r="23" spans="3:9" x14ac:dyDescent="0.2">
      <c r="C23" s="87">
        <v>17</v>
      </c>
      <c r="D23" s="99">
        <v>1535</v>
      </c>
      <c r="E23" s="231">
        <v>5.8</v>
      </c>
      <c r="G23" s="87">
        <v>17</v>
      </c>
      <c r="H23" s="99">
        <v>1580</v>
      </c>
      <c r="I23" s="194">
        <v>15.4838709677419</v>
      </c>
    </row>
    <row r="24" spans="3:9" x14ac:dyDescent="0.2">
      <c r="C24" s="87">
        <v>18</v>
      </c>
      <c r="D24" s="99">
        <v>1780</v>
      </c>
      <c r="E24" s="231">
        <v>9.1</v>
      </c>
      <c r="G24" s="87">
        <v>18</v>
      </c>
      <c r="H24" s="99">
        <v>1470</v>
      </c>
      <c r="I24" s="194">
        <v>14.3333333333333</v>
      </c>
    </row>
    <row r="25" spans="3:9" x14ac:dyDescent="0.2">
      <c r="C25" s="87">
        <v>19</v>
      </c>
      <c r="D25" s="99">
        <v>1720</v>
      </c>
      <c r="E25" s="231">
        <v>6.4</v>
      </c>
      <c r="G25" s="87">
        <v>19</v>
      </c>
      <c r="H25" s="99">
        <v>1850</v>
      </c>
      <c r="I25" s="194">
        <v>18.181818181818201</v>
      </c>
    </row>
    <row r="26" spans="3:9" x14ac:dyDescent="0.2">
      <c r="C26" s="87">
        <v>20</v>
      </c>
      <c r="D26" s="99">
        <v>1430</v>
      </c>
      <c r="E26" s="231">
        <v>6.3</v>
      </c>
      <c r="G26" s="87">
        <v>20</v>
      </c>
      <c r="H26" s="99">
        <v>1620</v>
      </c>
      <c r="I26" s="194">
        <v>15.384615384615399</v>
      </c>
    </row>
    <row r="27" spans="3:9" x14ac:dyDescent="0.2">
      <c r="C27" s="87">
        <v>21</v>
      </c>
      <c r="D27" s="99">
        <v>1495</v>
      </c>
      <c r="E27" s="231">
        <v>5.7</v>
      </c>
      <c r="G27" s="87">
        <v>21</v>
      </c>
      <c r="H27" s="99">
        <v>1540</v>
      </c>
      <c r="I27" s="194">
        <v>14.320987654321</v>
      </c>
    </row>
    <row r="28" spans="3:9" x14ac:dyDescent="0.2">
      <c r="C28" s="87">
        <v>22</v>
      </c>
      <c r="D28" s="99">
        <v>1330</v>
      </c>
      <c r="E28" s="231">
        <v>7.1</v>
      </c>
      <c r="G28" s="87">
        <v>22</v>
      </c>
      <c r="H28" s="99">
        <v>1500</v>
      </c>
      <c r="I28" s="194">
        <v>14.7222222222222</v>
      </c>
    </row>
    <row r="29" spans="3:9" x14ac:dyDescent="0.2">
      <c r="C29" s="87">
        <v>23</v>
      </c>
      <c r="D29" s="99">
        <v>1447</v>
      </c>
      <c r="E29" s="231">
        <v>6.4</v>
      </c>
      <c r="G29" s="87">
        <v>23</v>
      </c>
      <c r="H29" s="99">
        <v>1400</v>
      </c>
      <c r="I29" s="194">
        <v>16.304347826087</v>
      </c>
    </row>
    <row r="30" spans="3:9" x14ac:dyDescent="0.2">
      <c r="C30" s="87">
        <v>24</v>
      </c>
      <c r="D30" s="99">
        <v>1677</v>
      </c>
      <c r="E30" s="231">
        <v>7.4</v>
      </c>
      <c r="G30" s="87">
        <v>24</v>
      </c>
      <c r="H30" s="99">
        <v>1110</v>
      </c>
      <c r="I30" s="194">
        <v>13.0952380952381</v>
      </c>
    </row>
    <row r="31" spans="3:9" x14ac:dyDescent="0.2">
      <c r="C31" s="87">
        <v>25</v>
      </c>
      <c r="D31" s="99">
        <v>1710</v>
      </c>
      <c r="E31" s="231">
        <v>6.3</v>
      </c>
      <c r="G31" s="87">
        <v>25</v>
      </c>
      <c r="H31" s="99">
        <v>1030</v>
      </c>
      <c r="I31" s="194">
        <v>11.851851851851899</v>
      </c>
    </row>
    <row r="32" spans="3:9" x14ac:dyDescent="0.2">
      <c r="C32" s="87">
        <v>26</v>
      </c>
      <c r="D32" s="99">
        <v>1815</v>
      </c>
      <c r="E32" s="231">
        <v>7</v>
      </c>
      <c r="G32" s="87">
        <v>26</v>
      </c>
      <c r="H32" s="99">
        <v>860</v>
      </c>
      <c r="I32" s="194">
        <v>10.980392156862701</v>
      </c>
    </row>
    <row r="33" spans="3:9" x14ac:dyDescent="0.2">
      <c r="C33" s="87">
        <v>27</v>
      </c>
      <c r="D33" s="99">
        <v>1660</v>
      </c>
      <c r="E33" s="231">
        <v>6.6</v>
      </c>
      <c r="G33" s="87">
        <v>27</v>
      </c>
      <c r="H33" s="99">
        <v>1200</v>
      </c>
      <c r="I33" s="194">
        <v>12.8712871287129</v>
      </c>
    </row>
    <row r="34" spans="3:9" x14ac:dyDescent="0.2">
      <c r="C34" s="87">
        <v>28</v>
      </c>
      <c r="D34" s="99">
        <v>1655</v>
      </c>
      <c r="E34" s="231">
        <v>7.9</v>
      </c>
      <c r="G34" s="87">
        <v>28</v>
      </c>
      <c r="H34" s="99">
        <v>1095</v>
      </c>
      <c r="I34" s="194">
        <v>12.692307692307701</v>
      </c>
    </row>
    <row r="35" spans="3:9" x14ac:dyDescent="0.2">
      <c r="C35" s="87">
        <v>29</v>
      </c>
      <c r="D35" s="99">
        <v>1620</v>
      </c>
      <c r="E35" s="231">
        <v>6.6</v>
      </c>
      <c r="G35" s="87">
        <v>29</v>
      </c>
      <c r="H35" s="99">
        <v>1750</v>
      </c>
      <c r="I35" s="194">
        <v>16.2790697674419</v>
      </c>
    </row>
    <row r="36" spans="3:9" x14ac:dyDescent="0.2">
      <c r="C36" s="87">
        <v>30</v>
      </c>
      <c r="D36" s="99">
        <v>1841</v>
      </c>
      <c r="E36" s="231">
        <v>8.5</v>
      </c>
      <c r="G36" s="87">
        <v>30</v>
      </c>
      <c r="H36" s="99">
        <v>1750</v>
      </c>
      <c r="I36" s="194">
        <v>16.2790697674419</v>
      </c>
    </row>
    <row r="37" spans="3:9" x14ac:dyDescent="0.2">
      <c r="C37" s="87">
        <v>31</v>
      </c>
      <c r="D37" s="99">
        <v>1769</v>
      </c>
      <c r="E37" s="231">
        <v>6.9</v>
      </c>
      <c r="G37" s="87">
        <v>31</v>
      </c>
      <c r="H37" s="99">
        <v>1620</v>
      </c>
      <c r="I37" s="194">
        <v>15.1515151515152</v>
      </c>
    </row>
    <row r="38" spans="3:9" x14ac:dyDescent="0.2">
      <c r="C38" s="87">
        <v>32</v>
      </c>
      <c r="D38" s="99">
        <v>1920</v>
      </c>
      <c r="E38" s="231">
        <v>10.6</v>
      </c>
      <c r="G38" s="87">
        <v>32</v>
      </c>
      <c r="H38" s="99">
        <v>1433</v>
      </c>
      <c r="I38" s="194">
        <v>14.9206349206349</v>
      </c>
    </row>
    <row r="39" spans="3:9" x14ac:dyDescent="0.2">
      <c r="C39" s="87">
        <v>33</v>
      </c>
      <c r="D39" s="99">
        <v>1771</v>
      </c>
      <c r="E39" s="231">
        <v>8.9</v>
      </c>
      <c r="G39" s="87">
        <v>33</v>
      </c>
      <c r="H39" s="99">
        <v>1440</v>
      </c>
      <c r="I39" s="194">
        <v>14.3333333333333</v>
      </c>
    </row>
    <row r="40" spans="3:9" x14ac:dyDescent="0.2">
      <c r="C40" s="87">
        <v>34</v>
      </c>
      <c r="D40" s="99">
        <v>2070</v>
      </c>
      <c r="E40" s="231">
        <v>10</v>
      </c>
      <c r="G40" s="87">
        <v>34</v>
      </c>
      <c r="H40" s="99">
        <v>1420</v>
      </c>
      <c r="I40" s="194">
        <v>14.0983606557377</v>
      </c>
    </row>
    <row r="41" spans="3:9" x14ac:dyDescent="0.2">
      <c r="C41" s="87">
        <v>35</v>
      </c>
      <c r="D41" s="99">
        <v>2075</v>
      </c>
      <c r="E41" s="231">
        <v>8.8000000000000007</v>
      </c>
      <c r="G41" s="87">
        <v>35</v>
      </c>
      <c r="H41" s="99">
        <v>1520</v>
      </c>
      <c r="I41" s="194">
        <v>16.611295681063101</v>
      </c>
    </row>
    <row r="42" spans="3:9" x14ac:dyDescent="0.2">
      <c r="C42" s="87">
        <v>36</v>
      </c>
      <c r="D42" s="99">
        <v>2695</v>
      </c>
      <c r="E42" s="231">
        <v>14.7</v>
      </c>
      <c r="G42" s="87">
        <v>36</v>
      </c>
      <c r="H42" s="99">
        <v>1135</v>
      </c>
      <c r="I42" s="194">
        <v>12.380952380952399</v>
      </c>
    </row>
    <row r="43" spans="3:9" x14ac:dyDescent="0.2">
      <c r="C43" s="87">
        <v>37</v>
      </c>
      <c r="D43" s="99">
        <v>2010</v>
      </c>
      <c r="E43" s="231">
        <v>9.4</v>
      </c>
      <c r="G43" s="87">
        <v>37</v>
      </c>
      <c r="H43" s="99">
        <v>980</v>
      </c>
      <c r="I43" s="194">
        <v>11.3861386138614</v>
      </c>
    </row>
    <row r="44" spans="3:9" x14ac:dyDescent="0.2">
      <c r="C44" s="87">
        <v>38</v>
      </c>
      <c r="D44" s="99">
        <v>1430</v>
      </c>
      <c r="E44" s="231">
        <v>6.9</v>
      </c>
      <c r="G44" s="87">
        <v>38</v>
      </c>
      <c r="H44" s="99">
        <v>975</v>
      </c>
      <c r="I44" s="194">
        <v>11.3861386138614</v>
      </c>
    </row>
    <row r="45" spans="3:9" x14ac:dyDescent="0.2">
      <c r="C45" s="87">
        <v>39</v>
      </c>
      <c r="D45" s="99">
        <v>1290</v>
      </c>
      <c r="E45" s="231">
        <v>6.2</v>
      </c>
      <c r="G45" s="87">
        <v>39</v>
      </c>
      <c r="H45" s="99">
        <v>1490</v>
      </c>
      <c r="I45" s="194">
        <v>14.7540983606557</v>
      </c>
    </row>
    <row r="46" spans="3:9" x14ac:dyDescent="0.2">
      <c r="C46" s="87">
        <v>40</v>
      </c>
      <c r="D46" s="99">
        <v>1220</v>
      </c>
      <c r="E46" s="231">
        <v>6.8</v>
      </c>
      <c r="G46" s="87">
        <v>40</v>
      </c>
      <c r="H46" s="99">
        <v>1320</v>
      </c>
      <c r="I46" s="194">
        <v>13.7254901960784</v>
      </c>
    </row>
    <row r="47" spans="3:9" x14ac:dyDescent="0.2">
      <c r="C47" s="87">
        <v>41</v>
      </c>
      <c r="D47" s="99">
        <v>1210</v>
      </c>
      <c r="E47" s="231">
        <v>6.3</v>
      </c>
      <c r="G47" s="87">
        <v>41</v>
      </c>
      <c r="H47" s="99">
        <v>1690</v>
      </c>
      <c r="I47" s="194">
        <v>16.078431372549002</v>
      </c>
    </row>
    <row r="48" spans="3:9" x14ac:dyDescent="0.2">
      <c r="C48" s="87">
        <v>42</v>
      </c>
      <c r="D48" s="99">
        <v>1490</v>
      </c>
      <c r="E48" s="231">
        <v>5.7</v>
      </c>
      <c r="G48" s="87">
        <v>42</v>
      </c>
      <c r="H48" s="99">
        <v>1735</v>
      </c>
      <c r="I48" s="194">
        <v>17.037037037036999</v>
      </c>
    </row>
    <row r="49" spans="3:9" x14ac:dyDescent="0.2">
      <c r="C49" s="87">
        <v>43</v>
      </c>
      <c r="D49" s="99">
        <v>1106</v>
      </c>
      <c r="E49" s="231">
        <v>6</v>
      </c>
      <c r="G49" s="87">
        <v>43</v>
      </c>
      <c r="H49" s="99">
        <v>1510</v>
      </c>
      <c r="I49" s="194">
        <v>14.5161290322581</v>
      </c>
    </row>
    <row r="50" spans="3:9" x14ac:dyDescent="0.2">
      <c r="C50" s="87">
        <v>44</v>
      </c>
      <c r="D50" s="99">
        <v>1258</v>
      </c>
      <c r="E50" s="231">
        <v>6.5</v>
      </c>
      <c r="G50" s="87">
        <v>44</v>
      </c>
      <c r="H50" s="99">
        <v>1510</v>
      </c>
      <c r="I50" s="194">
        <v>14.5161290322581</v>
      </c>
    </row>
    <row r="51" spans="3:9" x14ac:dyDescent="0.2">
      <c r="C51" s="87">
        <v>45</v>
      </c>
      <c r="D51" s="99">
        <v>1378</v>
      </c>
      <c r="E51" s="231">
        <v>6.5</v>
      </c>
      <c r="G51" s="87">
        <v>45</v>
      </c>
      <c r="H51" s="99">
        <v>804</v>
      </c>
      <c r="I51" s="194">
        <v>10.891089108910901</v>
      </c>
    </row>
    <row r="52" spans="3:9" x14ac:dyDescent="0.2">
      <c r="C52" s="87">
        <v>46</v>
      </c>
      <c r="D52" s="99">
        <v>1175</v>
      </c>
      <c r="E52" s="231">
        <v>6.3</v>
      </c>
      <c r="G52" s="87">
        <v>46</v>
      </c>
      <c r="H52" s="99">
        <v>720</v>
      </c>
      <c r="I52" s="194">
        <v>12</v>
      </c>
    </row>
    <row r="53" spans="3:9" x14ac:dyDescent="0.2">
      <c r="C53" s="87">
        <v>47</v>
      </c>
      <c r="D53" s="99">
        <v>1391</v>
      </c>
      <c r="E53" s="231">
        <v>7.1</v>
      </c>
      <c r="G53" s="87">
        <v>47</v>
      </c>
      <c r="H53" s="99">
        <v>1720</v>
      </c>
      <c r="I53" s="194">
        <v>16.611295681063101</v>
      </c>
    </row>
    <row r="54" spans="3:9" x14ac:dyDescent="0.2">
      <c r="C54" s="87">
        <v>48</v>
      </c>
      <c r="D54" s="99">
        <v>1363</v>
      </c>
      <c r="E54" s="231">
        <v>6.1</v>
      </c>
      <c r="G54" s="87">
        <v>48</v>
      </c>
      <c r="H54" s="99">
        <v>1480</v>
      </c>
      <c r="I54" s="194">
        <v>15.094339622641501</v>
      </c>
    </row>
    <row r="55" spans="3:9" x14ac:dyDescent="0.2">
      <c r="C55" s="87">
        <v>49</v>
      </c>
      <c r="D55" s="99">
        <v>1245</v>
      </c>
      <c r="E55" s="231">
        <v>6.9</v>
      </c>
      <c r="G55" s="87">
        <v>49</v>
      </c>
      <c r="H55" s="99">
        <v>1360</v>
      </c>
      <c r="I55" s="194">
        <v>13.621262458471801</v>
      </c>
    </row>
    <row r="56" spans="3:9" x14ac:dyDescent="0.2">
      <c r="C56" s="87">
        <v>50</v>
      </c>
      <c r="D56" s="99">
        <v>1517</v>
      </c>
      <c r="E56" s="231">
        <v>6.6</v>
      </c>
      <c r="G56" s="87">
        <v>50</v>
      </c>
      <c r="H56" s="99">
        <v>1432</v>
      </c>
      <c r="I56" s="194">
        <v>15.5378486055777</v>
      </c>
    </row>
    <row r="57" spans="3:9" x14ac:dyDescent="0.2">
      <c r="C57" s="87">
        <v>51</v>
      </c>
      <c r="D57" s="99">
        <v>1435</v>
      </c>
      <c r="E57" s="231">
        <v>6.9</v>
      </c>
      <c r="G57" s="87">
        <v>51</v>
      </c>
      <c r="H57" s="99">
        <v>1771</v>
      </c>
      <c r="I57" s="194">
        <v>17.037037037036999</v>
      </c>
    </row>
    <row r="58" spans="3:9" x14ac:dyDescent="0.2">
      <c r="C58" s="87">
        <v>52</v>
      </c>
      <c r="D58" s="99">
        <v>1440</v>
      </c>
      <c r="E58" s="231">
        <v>7.3</v>
      </c>
      <c r="G58" s="87">
        <v>52</v>
      </c>
      <c r="H58" s="99">
        <v>1050</v>
      </c>
      <c r="I58" s="194">
        <v>13.0952380952381</v>
      </c>
    </row>
    <row r="59" spans="3:9" x14ac:dyDescent="0.2">
      <c r="C59" s="87">
        <v>53</v>
      </c>
      <c r="D59" s="99">
        <v>1360</v>
      </c>
      <c r="E59" s="231">
        <v>6.8</v>
      </c>
      <c r="G59" s="87">
        <v>53</v>
      </c>
      <c r="H59" s="99">
        <v>1045</v>
      </c>
      <c r="I59" s="194">
        <v>11.9047619047619</v>
      </c>
    </row>
    <row r="60" spans="3:9" x14ac:dyDescent="0.2">
      <c r="C60" s="87">
        <v>54</v>
      </c>
      <c r="D60" s="99">
        <v>1275</v>
      </c>
      <c r="E60" s="231">
        <v>5.6</v>
      </c>
      <c r="G60" s="87">
        <v>54</v>
      </c>
      <c r="H60" s="99">
        <v>1140</v>
      </c>
      <c r="I60" s="194">
        <v>12.7490039840637</v>
      </c>
    </row>
    <row r="61" spans="3:9" x14ac:dyDescent="0.2">
      <c r="C61" s="87">
        <v>55</v>
      </c>
      <c r="D61" s="99">
        <v>1730</v>
      </c>
      <c r="E61" s="231">
        <v>7.1</v>
      </c>
      <c r="G61" s="87">
        <v>55</v>
      </c>
      <c r="H61" s="99">
        <v>985</v>
      </c>
      <c r="I61" s="194">
        <v>12.7490039840637</v>
      </c>
    </row>
    <row r="62" spans="3:9" x14ac:dyDescent="0.2">
      <c r="C62" s="87">
        <v>56</v>
      </c>
      <c r="D62" s="99">
        <v>1520</v>
      </c>
      <c r="E62" s="231">
        <v>6.4</v>
      </c>
      <c r="G62" s="87">
        <v>56</v>
      </c>
      <c r="H62" s="99">
        <v>1611</v>
      </c>
      <c r="I62" s="194">
        <v>14.950166112956801</v>
      </c>
    </row>
    <row r="63" spans="3:9" x14ac:dyDescent="0.2">
      <c r="C63" s="87">
        <v>57</v>
      </c>
      <c r="D63" s="99">
        <v>1592</v>
      </c>
      <c r="E63" s="231">
        <v>7.2</v>
      </c>
      <c r="G63" s="87">
        <v>57</v>
      </c>
      <c r="H63" s="99">
        <v>1550</v>
      </c>
      <c r="I63" s="194">
        <v>17.647058823529399</v>
      </c>
    </row>
    <row r="64" spans="3:9" x14ac:dyDescent="0.2">
      <c r="C64" s="87">
        <v>58</v>
      </c>
      <c r="D64" s="99">
        <v>1540</v>
      </c>
      <c r="E64" s="231">
        <v>7.4</v>
      </c>
      <c r="G64" s="87">
        <v>58</v>
      </c>
      <c r="H64" s="99">
        <v>1530</v>
      </c>
      <c r="I64" s="194">
        <v>16.6666666666667</v>
      </c>
    </row>
    <row r="65" spans="3:9" x14ac:dyDescent="0.2">
      <c r="C65" s="87">
        <v>59</v>
      </c>
      <c r="D65" s="99">
        <v>1690</v>
      </c>
      <c r="E65" s="231">
        <v>7.8</v>
      </c>
      <c r="G65" s="87">
        <v>59</v>
      </c>
      <c r="H65" s="99">
        <v>1030</v>
      </c>
      <c r="I65" s="194">
        <v>13.75</v>
      </c>
    </row>
    <row r="66" spans="3:9" x14ac:dyDescent="0.2">
      <c r="C66" s="87">
        <v>60</v>
      </c>
      <c r="D66" s="99">
        <v>1450</v>
      </c>
      <c r="E66" s="231">
        <v>7.5</v>
      </c>
      <c r="G66" s="87">
        <v>60</v>
      </c>
      <c r="H66" s="99">
        <v>830</v>
      </c>
      <c r="I66" s="194">
        <v>10.9677419354839</v>
      </c>
    </row>
    <row r="67" spans="3:9" x14ac:dyDescent="0.2">
      <c r="C67" s="87">
        <v>61</v>
      </c>
      <c r="D67" s="99">
        <v>1450</v>
      </c>
      <c r="E67" s="231">
        <v>6.3</v>
      </c>
      <c r="G67" s="87">
        <v>61</v>
      </c>
      <c r="H67" s="99">
        <v>1472</v>
      </c>
      <c r="I67" s="194">
        <v>14.473684210526301</v>
      </c>
    </row>
    <row r="68" spans="3:9" x14ac:dyDescent="0.2">
      <c r="C68" s="87">
        <v>62</v>
      </c>
      <c r="D68" s="99">
        <v>1628</v>
      </c>
      <c r="E68" s="231">
        <v>6.8</v>
      </c>
      <c r="G68" s="87">
        <v>62</v>
      </c>
      <c r="H68" s="99">
        <v>1270</v>
      </c>
      <c r="I68" s="194">
        <v>13.2596685082873</v>
      </c>
    </row>
    <row r="69" spans="3:9" x14ac:dyDescent="0.2">
      <c r="C69" s="87">
        <v>63</v>
      </c>
      <c r="D69" s="99">
        <v>1525</v>
      </c>
      <c r="E69" s="231">
        <v>7.2</v>
      </c>
      <c r="G69" s="87">
        <v>63</v>
      </c>
      <c r="H69" s="99">
        <v>1030</v>
      </c>
      <c r="I69" s="194">
        <v>12.258064516129</v>
      </c>
    </row>
    <row r="70" spans="3:9" x14ac:dyDescent="0.2">
      <c r="C70" s="87">
        <v>64</v>
      </c>
      <c r="D70" s="99">
        <v>1440</v>
      </c>
      <c r="E70" s="231">
        <v>7.7</v>
      </c>
      <c r="G70" s="87">
        <v>64</v>
      </c>
      <c r="H70" s="99">
        <v>1620</v>
      </c>
      <c r="I70" s="194">
        <v>17.272727272727298</v>
      </c>
    </row>
    <row r="71" spans="3:9" x14ac:dyDescent="0.2">
      <c r="C71" s="87">
        <v>65</v>
      </c>
      <c r="D71" s="99">
        <v>1709</v>
      </c>
      <c r="E71" s="231">
        <v>7.8</v>
      </c>
      <c r="G71" s="87">
        <v>65</v>
      </c>
      <c r="H71" s="99">
        <v>1020</v>
      </c>
      <c r="I71" s="194">
        <v>14.6666666666667</v>
      </c>
    </row>
    <row r="72" spans="3:9" x14ac:dyDescent="0.2">
      <c r="C72" s="87">
        <v>66</v>
      </c>
      <c r="D72" s="99">
        <v>1477</v>
      </c>
      <c r="E72" s="231">
        <v>6.6</v>
      </c>
      <c r="G72" s="87">
        <v>66</v>
      </c>
      <c r="H72" s="99">
        <v>1665</v>
      </c>
      <c r="I72" s="194">
        <v>15.6862745098039</v>
      </c>
    </row>
    <row r="73" spans="3:9" x14ac:dyDescent="0.2">
      <c r="C73" s="87">
        <v>67</v>
      </c>
      <c r="D73" s="99">
        <v>1440</v>
      </c>
      <c r="E73" s="231">
        <v>7.4</v>
      </c>
      <c r="G73" s="87">
        <v>67</v>
      </c>
      <c r="H73" s="99">
        <v>1433</v>
      </c>
      <c r="I73" s="194">
        <v>14.9206349206349</v>
      </c>
    </row>
    <row r="74" spans="3:9" x14ac:dyDescent="0.2">
      <c r="C74" s="87">
        <v>68</v>
      </c>
      <c r="D74" s="99">
        <v>1850</v>
      </c>
      <c r="E74" s="231">
        <v>7.5</v>
      </c>
      <c r="G74" s="87">
        <v>68</v>
      </c>
      <c r="H74" s="99">
        <v>1620</v>
      </c>
      <c r="I74" s="194">
        <v>17.063492063492099</v>
      </c>
    </row>
    <row r="75" spans="3:9" x14ac:dyDescent="0.2">
      <c r="C75" s="87">
        <v>69</v>
      </c>
      <c r="D75" s="99">
        <v>1575</v>
      </c>
      <c r="E75" s="231">
        <v>6.6</v>
      </c>
      <c r="G75" s="87">
        <v>69</v>
      </c>
      <c r="H75" s="99">
        <v>990</v>
      </c>
      <c r="I75" s="194">
        <v>12.025316455696199</v>
      </c>
    </row>
    <row r="76" spans="3:9" x14ac:dyDescent="0.2">
      <c r="C76" s="87">
        <v>70</v>
      </c>
      <c r="D76" s="99">
        <v>1900</v>
      </c>
      <c r="E76" s="231">
        <v>8.1999999999999993</v>
      </c>
      <c r="G76" s="87">
        <v>70</v>
      </c>
      <c r="H76" s="99">
        <v>2050</v>
      </c>
      <c r="I76" s="194">
        <v>19</v>
      </c>
    </row>
    <row r="77" spans="3:9" x14ac:dyDescent="0.2">
      <c r="C77" s="87">
        <v>71</v>
      </c>
      <c r="D77" s="99">
        <v>1845</v>
      </c>
      <c r="E77" s="231">
        <v>8.5</v>
      </c>
      <c r="G77" s="87">
        <v>71</v>
      </c>
      <c r="H77" s="99">
        <v>1340</v>
      </c>
      <c r="I77" s="194">
        <v>13.8709677419355</v>
      </c>
    </row>
    <row r="78" spans="3:9" x14ac:dyDescent="0.2">
      <c r="C78" s="87">
        <v>72</v>
      </c>
      <c r="D78" s="99">
        <v>1755</v>
      </c>
      <c r="E78" s="231">
        <v>8.6</v>
      </c>
      <c r="G78" s="87">
        <v>72</v>
      </c>
      <c r="H78" s="99">
        <v>1260</v>
      </c>
      <c r="I78" s="194">
        <v>13.3333333333333</v>
      </c>
    </row>
    <row r="79" spans="3:9" x14ac:dyDescent="0.2">
      <c r="C79" s="87">
        <v>73</v>
      </c>
      <c r="D79" s="99">
        <v>2440</v>
      </c>
      <c r="E79" s="231">
        <v>13.1</v>
      </c>
      <c r="G79" s="87">
        <v>73</v>
      </c>
      <c r="H79" s="99">
        <v>1480</v>
      </c>
      <c r="I79" s="194">
        <v>15.094339622641501</v>
      </c>
    </row>
    <row r="80" spans="3:9" x14ac:dyDescent="0.2">
      <c r="C80" s="87">
        <v>74</v>
      </c>
      <c r="D80" s="99">
        <v>2285</v>
      </c>
      <c r="E80" s="231">
        <v>11</v>
      </c>
      <c r="G80" s="87">
        <v>74</v>
      </c>
      <c r="H80" s="99">
        <v>1410</v>
      </c>
      <c r="I80" s="194">
        <v>15.6</v>
      </c>
    </row>
    <row r="81" spans="3:9" x14ac:dyDescent="0.2">
      <c r="C81" s="87">
        <v>75</v>
      </c>
      <c r="D81" s="99">
        <v>2399</v>
      </c>
      <c r="E81" s="231">
        <v>9.8000000000000007</v>
      </c>
      <c r="G81" s="87">
        <v>75</v>
      </c>
      <c r="H81" s="99">
        <v>1540</v>
      </c>
      <c r="I81" s="194">
        <v>14.901960784313699</v>
      </c>
    </row>
    <row r="82" spans="3:9" x14ac:dyDescent="0.2">
      <c r="C82" s="87">
        <v>76</v>
      </c>
      <c r="D82" s="99">
        <v>2350</v>
      </c>
      <c r="E82" s="231">
        <v>12.7</v>
      </c>
      <c r="G82" s="87">
        <v>76</v>
      </c>
      <c r="H82" s="99">
        <v>1450</v>
      </c>
      <c r="I82" s="194">
        <v>15.384615384615399</v>
      </c>
    </row>
    <row r="83" spans="3:9" x14ac:dyDescent="0.2">
      <c r="C83" s="87">
        <v>77</v>
      </c>
      <c r="D83" s="99">
        <v>1931</v>
      </c>
      <c r="E83" s="231">
        <v>8.6</v>
      </c>
      <c r="G83" s="87">
        <v>77</v>
      </c>
      <c r="H83" s="99">
        <v>1410</v>
      </c>
      <c r="I83" s="194">
        <v>15.6</v>
      </c>
    </row>
    <row r="84" spans="3:9" x14ac:dyDescent="0.2">
      <c r="C84" s="87">
        <v>78</v>
      </c>
      <c r="D84" s="99">
        <v>2200</v>
      </c>
      <c r="E84" s="231">
        <v>12.7</v>
      </c>
      <c r="G84" s="87">
        <v>78</v>
      </c>
      <c r="H84" s="99">
        <v>1598</v>
      </c>
      <c r="I84" s="194">
        <v>17.2</v>
      </c>
    </row>
    <row r="85" spans="3:9" x14ac:dyDescent="0.2">
      <c r="C85" s="87">
        <v>79</v>
      </c>
      <c r="D85" s="99">
        <v>2285</v>
      </c>
      <c r="E85" s="231">
        <v>10.9</v>
      </c>
      <c r="G85" s="87">
        <v>79</v>
      </c>
      <c r="H85" s="99">
        <v>710</v>
      </c>
      <c r="I85" s="194">
        <v>10</v>
      </c>
    </row>
    <row r="86" spans="3:9" x14ac:dyDescent="0.2">
      <c r="C86" s="87">
        <v>80</v>
      </c>
      <c r="D86" s="99">
        <v>2155</v>
      </c>
      <c r="E86" s="231">
        <v>12.4</v>
      </c>
      <c r="G86" s="87">
        <v>80</v>
      </c>
      <c r="H86" s="99">
        <v>810</v>
      </c>
      <c r="I86" s="194">
        <v>11.3333333333333</v>
      </c>
    </row>
    <row r="87" spans="3:9" x14ac:dyDescent="0.2">
      <c r="C87" s="87">
        <v>81</v>
      </c>
      <c r="D87" s="99">
        <v>2825</v>
      </c>
      <c r="E87" s="231">
        <v>11.4</v>
      </c>
      <c r="G87" s="87">
        <v>81</v>
      </c>
      <c r="H87" s="99">
        <v>980</v>
      </c>
      <c r="I87" s="194">
        <v>13.3333333333333</v>
      </c>
    </row>
    <row r="88" spans="3:9" x14ac:dyDescent="0.2">
      <c r="C88" s="87">
        <v>82</v>
      </c>
      <c r="D88" s="99">
        <v>2599</v>
      </c>
      <c r="E88" s="231">
        <v>10.8</v>
      </c>
      <c r="G88" s="87">
        <v>82</v>
      </c>
      <c r="H88" s="99">
        <v>880</v>
      </c>
      <c r="I88" s="194">
        <v>11.9205298013245</v>
      </c>
    </row>
    <row r="89" spans="3:9" x14ac:dyDescent="0.2">
      <c r="C89" s="87">
        <v>83</v>
      </c>
      <c r="D89" s="99">
        <v>2734</v>
      </c>
      <c r="E89" s="231">
        <v>14</v>
      </c>
      <c r="G89" s="87">
        <v>83</v>
      </c>
      <c r="H89" s="99">
        <v>1799</v>
      </c>
      <c r="I89" s="194">
        <v>16.052631578947398</v>
      </c>
    </row>
    <row r="90" spans="3:9" x14ac:dyDescent="0.2">
      <c r="C90" s="87">
        <v>84</v>
      </c>
      <c r="D90" s="99">
        <v>1774</v>
      </c>
      <c r="E90" s="231">
        <v>7.7</v>
      </c>
      <c r="G90" s="87">
        <v>84</v>
      </c>
      <c r="H90" s="99">
        <v>1220</v>
      </c>
      <c r="I90" s="194">
        <v>16.129032258064498</v>
      </c>
    </row>
    <row r="91" spans="3:9" x14ac:dyDescent="0.2">
      <c r="C91" s="88">
        <v>85</v>
      </c>
      <c r="D91" s="100">
        <v>1465</v>
      </c>
      <c r="E91" s="232">
        <v>6.6</v>
      </c>
      <c r="G91" s="87">
        <v>85</v>
      </c>
      <c r="H91" s="99">
        <v>1735</v>
      </c>
      <c r="I91" s="194">
        <v>17.1875</v>
      </c>
    </row>
    <row r="92" spans="3:9" x14ac:dyDescent="0.2">
      <c r="G92" s="234">
        <v>86</v>
      </c>
      <c r="H92" s="99">
        <v>1125</v>
      </c>
      <c r="I92" s="194">
        <v>13.75</v>
      </c>
    </row>
    <row r="93" spans="3:9" x14ac:dyDescent="0.2">
      <c r="G93" s="234">
        <v>87</v>
      </c>
      <c r="H93" s="99">
        <v>1470</v>
      </c>
      <c r="I93" s="194">
        <v>17.7777777777778</v>
      </c>
    </row>
    <row r="94" spans="3:9" x14ac:dyDescent="0.2">
      <c r="G94" s="234">
        <v>88</v>
      </c>
      <c r="H94" s="99">
        <v>1390</v>
      </c>
      <c r="I94" s="194">
        <v>13.703703703703701</v>
      </c>
    </row>
    <row r="95" spans="3:9" x14ac:dyDescent="0.2">
      <c r="G95" s="234">
        <v>89</v>
      </c>
      <c r="H95" s="99">
        <v>820</v>
      </c>
      <c r="I95" s="194">
        <v>10.588235294117601</v>
      </c>
    </row>
    <row r="96" spans="3:9" x14ac:dyDescent="0.2">
      <c r="G96" s="234">
        <v>90</v>
      </c>
      <c r="H96" s="99">
        <v>1075</v>
      </c>
      <c r="I96" s="194">
        <v>14.8387096774194</v>
      </c>
    </row>
    <row r="97" spans="7:9" x14ac:dyDescent="0.2">
      <c r="G97" s="234">
        <v>91</v>
      </c>
      <c r="H97" s="99">
        <v>1550</v>
      </c>
      <c r="I97" s="194">
        <v>14.75</v>
      </c>
    </row>
    <row r="98" spans="7:9" x14ac:dyDescent="0.2">
      <c r="G98" s="234">
        <v>92</v>
      </c>
      <c r="H98" s="99">
        <v>1490</v>
      </c>
      <c r="I98" s="194">
        <v>14.4</v>
      </c>
    </row>
    <row r="99" spans="7:9" x14ac:dyDescent="0.2">
      <c r="G99" s="234">
        <v>93</v>
      </c>
      <c r="H99" s="99">
        <v>1762</v>
      </c>
      <c r="I99" s="194">
        <v>17.714285714285701</v>
      </c>
    </row>
    <row r="100" spans="7:9" x14ac:dyDescent="0.2">
      <c r="G100" s="234">
        <v>94</v>
      </c>
      <c r="H100" s="99">
        <v>1050</v>
      </c>
      <c r="I100" s="194">
        <v>14.1025641025641</v>
      </c>
    </row>
    <row r="101" spans="7:9" x14ac:dyDescent="0.2">
      <c r="G101" s="234">
        <v>95</v>
      </c>
      <c r="H101" s="99">
        <v>980</v>
      </c>
      <c r="I101" s="194">
        <v>13.548387096774199</v>
      </c>
    </row>
    <row r="102" spans="7:9" x14ac:dyDescent="0.2">
      <c r="G102" s="234">
        <v>96</v>
      </c>
      <c r="H102" s="99">
        <v>1340</v>
      </c>
      <c r="I102" s="194">
        <v>16.7381974248927</v>
      </c>
    </row>
    <row r="103" spans="7:9" x14ac:dyDescent="0.2">
      <c r="G103" s="234">
        <v>97</v>
      </c>
      <c r="H103" s="99">
        <v>1575</v>
      </c>
      <c r="I103" s="194">
        <v>14.6666666666667</v>
      </c>
    </row>
    <row r="104" spans="7:9" x14ac:dyDescent="0.2">
      <c r="G104" s="234">
        <v>98</v>
      </c>
      <c r="H104" s="99">
        <v>1250</v>
      </c>
      <c r="I104" s="194">
        <v>12.9411764705882</v>
      </c>
    </row>
    <row r="105" spans="7:9" x14ac:dyDescent="0.2">
      <c r="G105" s="234">
        <v>99</v>
      </c>
      <c r="H105" s="99">
        <v>1240</v>
      </c>
      <c r="I105" s="194">
        <v>12.8205128205128</v>
      </c>
    </row>
    <row r="106" spans="7:9" x14ac:dyDescent="0.2">
      <c r="G106" s="234">
        <v>100</v>
      </c>
      <c r="H106" s="99">
        <v>1295</v>
      </c>
      <c r="I106" s="194">
        <v>16.6666666666667</v>
      </c>
    </row>
    <row r="107" spans="7:9" x14ac:dyDescent="0.2">
      <c r="G107" s="234">
        <v>101</v>
      </c>
      <c r="H107" s="99">
        <v>1195</v>
      </c>
      <c r="I107" s="194">
        <v>12.9032258064516</v>
      </c>
    </row>
    <row r="108" spans="7:9" x14ac:dyDescent="0.2">
      <c r="G108" s="234">
        <v>102</v>
      </c>
      <c r="H108" s="99">
        <v>1730</v>
      </c>
      <c r="I108" s="194">
        <v>20</v>
      </c>
    </row>
    <row r="109" spans="7:9" x14ac:dyDescent="0.2">
      <c r="G109" s="234">
        <v>103</v>
      </c>
      <c r="H109" s="99">
        <v>1775</v>
      </c>
      <c r="I109" s="194">
        <v>20</v>
      </c>
    </row>
    <row r="110" spans="7:9" x14ac:dyDescent="0.2">
      <c r="G110" s="234">
        <v>104</v>
      </c>
      <c r="H110" s="99">
        <v>1260</v>
      </c>
      <c r="I110" s="194">
        <v>13.253012048192801</v>
      </c>
    </row>
    <row r="111" spans="7:9" x14ac:dyDescent="0.2">
      <c r="G111" s="234">
        <v>105</v>
      </c>
      <c r="H111" s="99">
        <v>1150</v>
      </c>
      <c r="I111" s="194">
        <v>12.8205128205128</v>
      </c>
    </row>
    <row r="112" spans="7:9" x14ac:dyDescent="0.2">
      <c r="G112" s="234">
        <v>106</v>
      </c>
      <c r="H112" s="99">
        <v>870</v>
      </c>
      <c r="I112" s="194">
        <v>11.3333333333333</v>
      </c>
    </row>
    <row r="113" spans="7:9" x14ac:dyDescent="0.2">
      <c r="G113" s="234">
        <v>107</v>
      </c>
      <c r="H113" s="99">
        <v>2450</v>
      </c>
      <c r="I113" s="194">
        <v>20.2222222222222</v>
      </c>
    </row>
    <row r="114" spans="7:9" x14ac:dyDescent="0.2">
      <c r="G114" s="234">
        <v>108</v>
      </c>
      <c r="H114" s="99">
        <v>2175</v>
      </c>
      <c r="I114" s="194">
        <v>17.7777777777778</v>
      </c>
    </row>
    <row r="115" spans="7:9" x14ac:dyDescent="0.2">
      <c r="G115" s="234">
        <v>109</v>
      </c>
      <c r="H115" s="99">
        <v>1050</v>
      </c>
      <c r="I115" s="194">
        <v>13.125</v>
      </c>
    </row>
    <row r="116" spans="7:9" x14ac:dyDescent="0.2">
      <c r="G116" s="234">
        <v>110</v>
      </c>
      <c r="H116" s="99">
        <v>1030</v>
      </c>
      <c r="I116" s="194">
        <v>13.548387096774199</v>
      </c>
    </row>
    <row r="117" spans="7:9" x14ac:dyDescent="0.2">
      <c r="G117" s="234">
        <v>111</v>
      </c>
      <c r="H117" s="99">
        <v>1380</v>
      </c>
      <c r="I117" s="194">
        <v>16.25</v>
      </c>
    </row>
    <row r="118" spans="7:9" x14ac:dyDescent="0.2">
      <c r="G118" s="234">
        <v>112</v>
      </c>
      <c r="H118" s="99">
        <v>1070</v>
      </c>
      <c r="I118" s="194">
        <v>13.75</v>
      </c>
    </row>
    <row r="119" spans="7:9" x14ac:dyDescent="0.2">
      <c r="G119" s="234">
        <v>113</v>
      </c>
      <c r="H119" s="99">
        <v>1400</v>
      </c>
      <c r="I119" s="194">
        <v>16.818181818181799</v>
      </c>
    </row>
    <row r="120" spans="7:9" x14ac:dyDescent="0.2">
      <c r="G120" s="234">
        <v>114</v>
      </c>
      <c r="H120" s="99">
        <v>1775</v>
      </c>
      <c r="I120" s="194">
        <v>16.8</v>
      </c>
    </row>
    <row r="121" spans="7:9" x14ac:dyDescent="0.2">
      <c r="G121" s="234">
        <v>115</v>
      </c>
      <c r="H121" s="99">
        <v>1765</v>
      </c>
      <c r="I121" s="194">
        <v>18.431372549019599</v>
      </c>
    </row>
    <row r="122" spans="7:9" x14ac:dyDescent="0.2">
      <c r="G122" s="234">
        <v>116</v>
      </c>
      <c r="H122" s="99">
        <v>1450</v>
      </c>
      <c r="I122" s="194">
        <v>15.609756097561</v>
      </c>
    </row>
    <row r="123" spans="7:9" x14ac:dyDescent="0.2">
      <c r="G123" s="234">
        <v>117</v>
      </c>
      <c r="H123" s="99">
        <v>1150</v>
      </c>
      <c r="I123" s="194">
        <v>15.4838709677419</v>
      </c>
    </row>
    <row r="124" spans="7:9" x14ac:dyDescent="0.2">
      <c r="G124" s="234">
        <v>118</v>
      </c>
      <c r="H124" s="99">
        <v>990</v>
      </c>
      <c r="I124" s="194">
        <v>13.071895424836599</v>
      </c>
    </row>
    <row r="125" spans="7:9" x14ac:dyDescent="0.2">
      <c r="G125" s="234">
        <v>119</v>
      </c>
      <c r="H125" s="99">
        <v>1450</v>
      </c>
      <c r="I125" s="194">
        <v>15.609756097561</v>
      </c>
    </row>
    <row r="126" spans="7:9" x14ac:dyDescent="0.2">
      <c r="G126" s="234">
        <v>120</v>
      </c>
      <c r="H126" s="99">
        <v>1530</v>
      </c>
      <c r="I126" s="194">
        <v>15.2631578947368</v>
      </c>
    </row>
    <row r="127" spans="7:9" x14ac:dyDescent="0.2">
      <c r="G127" s="234">
        <v>121</v>
      </c>
      <c r="H127" s="99">
        <v>1340</v>
      </c>
      <c r="I127" s="194">
        <v>13.8888888888889</v>
      </c>
    </row>
    <row r="128" spans="7:9" x14ac:dyDescent="0.2">
      <c r="G128" s="234">
        <v>122</v>
      </c>
      <c r="H128" s="99">
        <v>1310</v>
      </c>
      <c r="I128" s="194">
        <v>14.146341463414601</v>
      </c>
    </row>
    <row r="129" spans="7:9" x14ac:dyDescent="0.2">
      <c r="G129" s="234">
        <v>123</v>
      </c>
      <c r="H129" s="99">
        <v>1613</v>
      </c>
      <c r="I129" s="194">
        <v>15.0793650793651</v>
      </c>
    </row>
    <row r="130" spans="7:9" x14ac:dyDescent="0.2">
      <c r="G130" s="234">
        <v>124</v>
      </c>
      <c r="H130" s="99">
        <v>1468</v>
      </c>
      <c r="I130" s="194">
        <v>15.3333333333333</v>
      </c>
    </row>
    <row r="131" spans="7:9" x14ac:dyDescent="0.2">
      <c r="G131" s="234">
        <v>125</v>
      </c>
      <c r="H131" s="99">
        <v>1295</v>
      </c>
      <c r="I131" s="194">
        <v>16</v>
      </c>
    </row>
    <row r="132" spans="7:9" x14ac:dyDescent="0.2">
      <c r="G132" s="234">
        <v>126</v>
      </c>
      <c r="H132" s="99">
        <v>1940</v>
      </c>
      <c r="I132" s="194">
        <v>19.2</v>
      </c>
    </row>
    <row r="133" spans="7:9" x14ac:dyDescent="0.2">
      <c r="G133" s="234">
        <v>127</v>
      </c>
      <c r="H133" s="99">
        <v>2160</v>
      </c>
      <c r="I133" s="194">
        <v>17.613636363636399</v>
      </c>
    </row>
    <row r="134" spans="7:9" x14ac:dyDescent="0.2">
      <c r="G134" s="234">
        <v>128</v>
      </c>
      <c r="H134" s="99">
        <v>1710</v>
      </c>
      <c r="I134" s="194">
        <v>17.872340425531899</v>
      </c>
    </row>
    <row r="135" spans="7:9" x14ac:dyDescent="0.2">
      <c r="G135" s="234">
        <v>129</v>
      </c>
      <c r="H135" s="99">
        <v>810</v>
      </c>
      <c r="I135" s="194">
        <v>11.3333333333333</v>
      </c>
    </row>
    <row r="136" spans="7:9" x14ac:dyDescent="0.2">
      <c r="G136" s="234">
        <v>130</v>
      </c>
      <c r="H136" s="99">
        <v>1656</v>
      </c>
      <c r="I136" s="194">
        <v>19.801980198019798</v>
      </c>
    </row>
    <row r="137" spans="7:9" x14ac:dyDescent="0.2">
      <c r="G137" s="234">
        <v>131</v>
      </c>
      <c r="H137" s="99">
        <v>980</v>
      </c>
      <c r="I137" s="194">
        <v>12.7272727272727</v>
      </c>
    </row>
    <row r="138" spans="7:9" x14ac:dyDescent="0.2">
      <c r="G138" s="234">
        <v>132</v>
      </c>
      <c r="H138" s="99">
        <v>1195</v>
      </c>
      <c r="I138" s="194">
        <v>15</v>
      </c>
    </row>
    <row r="139" spans="7:9" x14ac:dyDescent="0.2">
      <c r="G139" s="234">
        <v>133</v>
      </c>
      <c r="H139" s="99">
        <v>855</v>
      </c>
      <c r="I139" s="194">
        <v>11.9205298013245</v>
      </c>
    </row>
    <row r="140" spans="7:9" x14ac:dyDescent="0.2">
      <c r="G140" s="234">
        <v>134</v>
      </c>
      <c r="H140" s="99">
        <v>1247</v>
      </c>
      <c r="I140" s="194">
        <v>15.3333333333333</v>
      </c>
    </row>
    <row r="141" spans="7:9" x14ac:dyDescent="0.2">
      <c r="G141" s="234">
        <v>135</v>
      </c>
      <c r="H141" s="99">
        <v>1255</v>
      </c>
      <c r="I141" s="194">
        <v>14.6666666666667</v>
      </c>
    </row>
    <row r="142" spans="7:9" x14ac:dyDescent="0.2">
      <c r="G142" s="234">
        <v>136</v>
      </c>
      <c r="H142" s="99">
        <v>1270</v>
      </c>
      <c r="I142" s="194">
        <v>14.6666666666667</v>
      </c>
    </row>
    <row r="143" spans="7:9" x14ac:dyDescent="0.2">
      <c r="G143" s="234">
        <v>137</v>
      </c>
      <c r="H143" s="99">
        <v>1775</v>
      </c>
      <c r="I143" s="194">
        <v>17.5</v>
      </c>
    </row>
    <row r="144" spans="7:9" x14ac:dyDescent="0.2">
      <c r="G144" s="234">
        <v>138</v>
      </c>
      <c r="H144" s="99">
        <v>910</v>
      </c>
      <c r="I144" s="194">
        <v>12.5</v>
      </c>
    </row>
    <row r="145" spans="7:9" x14ac:dyDescent="0.2">
      <c r="G145" s="234">
        <v>139</v>
      </c>
      <c r="H145" s="99">
        <v>1040</v>
      </c>
      <c r="I145" s="194">
        <v>13.548387096774199</v>
      </c>
    </row>
    <row r="146" spans="7:9" x14ac:dyDescent="0.2">
      <c r="G146" s="234">
        <v>140</v>
      </c>
      <c r="H146" s="99">
        <v>1520</v>
      </c>
      <c r="I146" s="194">
        <v>17.575757575757599</v>
      </c>
    </row>
    <row r="147" spans="7:9" x14ac:dyDescent="0.2">
      <c r="G147" s="234">
        <v>141</v>
      </c>
      <c r="H147" s="99">
        <v>1385</v>
      </c>
      <c r="I147" s="194">
        <v>13.6</v>
      </c>
    </row>
    <row r="148" spans="7:9" x14ac:dyDescent="0.2">
      <c r="G148" s="234">
        <v>142</v>
      </c>
      <c r="H148" s="99">
        <v>1295</v>
      </c>
      <c r="I148" s="194">
        <v>13.2</v>
      </c>
    </row>
    <row r="149" spans="7:9" x14ac:dyDescent="0.2">
      <c r="G149" s="234">
        <v>143</v>
      </c>
      <c r="H149" s="99">
        <v>1175</v>
      </c>
      <c r="I149" s="194">
        <v>12.5</v>
      </c>
    </row>
    <row r="150" spans="7:9" x14ac:dyDescent="0.2">
      <c r="G150" s="234">
        <v>144</v>
      </c>
      <c r="H150" s="99">
        <v>1360</v>
      </c>
      <c r="I150" s="194">
        <v>14</v>
      </c>
    </row>
    <row r="151" spans="7:9" x14ac:dyDescent="0.2">
      <c r="G151" s="234">
        <v>145</v>
      </c>
      <c r="H151" s="99">
        <v>1340</v>
      </c>
      <c r="I151" s="194">
        <v>15.5555555555556</v>
      </c>
    </row>
    <row r="152" spans="7:9" x14ac:dyDescent="0.2">
      <c r="G152" s="234">
        <v>146</v>
      </c>
      <c r="H152" s="99">
        <v>1900</v>
      </c>
      <c r="I152" s="194">
        <v>18.3333333333333</v>
      </c>
    </row>
    <row r="153" spans="7:9" x14ac:dyDescent="0.2">
      <c r="G153" s="234">
        <v>147</v>
      </c>
      <c r="H153" s="99">
        <v>1583</v>
      </c>
      <c r="I153" s="194">
        <v>19</v>
      </c>
    </row>
    <row r="154" spans="7:9" x14ac:dyDescent="0.2">
      <c r="G154" s="234">
        <v>148</v>
      </c>
      <c r="H154" s="99">
        <v>1680</v>
      </c>
      <c r="I154" s="194">
        <v>16.756756756756801</v>
      </c>
    </row>
    <row r="155" spans="7:9" x14ac:dyDescent="0.2">
      <c r="G155" s="234">
        <v>149</v>
      </c>
      <c r="H155" s="99">
        <v>855</v>
      </c>
      <c r="I155" s="194">
        <v>11.6129032258065</v>
      </c>
    </row>
    <row r="156" spans="7:9" x14ac:dyDescent="0.2">
      <c r="G156" s="234">
        <v>150</v>
      </c>
      <c r="H156" s="99">
        <v>780</v>
      </c>
      <c r="I156" s="194">
        <v>11.1842105263158</v>
      </c>
    </row>
    <row r="157" spans="7:9" x14ac:dyDescent="0.2">
      <c r="G157" s="234">
        <v>151</v>
      </c>
      <c r="H157" s="99">
        <v>1128</v>
      </c>
      <c r="I157" s="194">
        <v>14.5695364238411</v>
      </c>
    </row>
    <row r="158" spans="7:9" x14ac:dyDescent="0.2">
      <c r="G158" s="234">
        <v>152</v>
      </c>
      <c r="H158" s="99">
        <v>1388</v>
      </c>
      <c r="I158" s="194">
        <v>15.476190476190499</v>
      </c>
    </row>
    <row r="159" spans="7:9" x14ac:dyDescent="0.2">
      <c r="G159" s="234">
        <v>153</v>
      </c>
      <c r="H159" s="99">
        <v>1670</v>
      </c>
      <c r="I159" s="194">
        <v>16.285714285714299</v>
      </c>
    </row>
    <row r="160" spans="7:9" x14ac:dyDescent="0.2">
      <c r="G160" s="234">
        <v>154</v>
      </c>
      <c r="H160" s="99">
        <v>1550</v>
      </c>
      <c r="I160" s="194">
        <v>17.647058823529399</v>
      </c>
    </row>
    <row r="161" spans="7:9" x14ac:dyDescent="0.2">
      <c r="G161" s="234">
        <v>155</v>
      </c>
      <c r="H161" s="99">
        <v>1150</v>
      </c>
      <c r="I161" s="194">
        <v>14.8387096774194</v>
      </c>
    </row>
    <row r="162" spans="7:9" x14ac:dyDescent="0.2">
      <c r="G162" s="234">
        <v>156</v>
      </c>
      <c r="H162" s="99">
        <v>1120</v>
      </c>
      <c r="I162" s="194">
        <v>13.245033112582799</v>
      </c>
    </row>
    <row r="163" spans="7:9" x14ac:dyDescent="0.2">
      <c r="G163" s="234">
        <v>157</v>
      </c>
      <c r="H163" s="99">
        <v>1260</v>
      </c>
      <c r="I163" s="194">
        <v>13.0952380952381</v>
      </c>
    </row>
    <row r="164" spans="7:9" x14ac:dyDescent="0.2">
      <c r="G164" s="234">
        <v>158</v>
      </c>
      <c r="H164" s="99">
        <v>1010</v>
      </c>
      <c r="I164" s="194">
        <v>13.9072847682119</v>
      </c>
    </row>
    <row r="165" spans="7:9" x14ac:dyDescent="0.2">
      <c r="G165" s="234">
        <v>159</v>
      </c>
      <c r="H165" s="99">
        <v>990</v>
      </c>
      <c r="I165" s="194">
        <v>12.5</v>
      </c>
    </row>
    <row r="166" spans="7:9" x14ac:dyDescent="0.2">
      <c r="G166" s="234">
        <v>160</v>
      </c>
      <c r="H166" s="99">
        <v>1490</v>
      </c>
      <c r="I166" s="194">
        <v>17.7631578947368</v>
      </c>
    </row>
    <row r="167" spans="7:9" x14ac:dyDescent="0.2">
      <c r="G167" s="234">
        <v>161</v>
      </c>
      <c r="H167" s="99">
        <v>690</v>
      </c>
      <c r="I167" s="194">
        <v>11.6129032258065</v>
      </c>
    </row>
    <row r="168" spans="7:9" x14ac:dyDescent="0.2">
      <c r="G168" s="234">
        <v>162</v>
      </c>
      <c r="H168" s="99">
        <v>724</v>
      </c>
      <c r="I168" s="194">
        <v>11.6129032258065</v>
      </c>
    </row>
    <row r="169" spans="7:9" x14ac:dyDescent="0.2">
      <c r="G169" s="234">
        <v>163</v>
      </c>
      <c r="H169" s="99">
        <v>970</v>
      </c>
      <c r="I169" s="194">
        <v>13.157894736842101</v>
      </c>
    </row>
    <row r="170" spans="7:9" x14ac:dyDescent="0.2">
      <c r="G170" s="234">
        <v>164</v>
      </c>
      <c r="H170" s="99">
        <v>1170</v>
      </c>
      <c r="I170" s="194">
        <v>13.245033112582799</v>
      </c>
    </row>
    <row r="171" spans="7:9" x14ac:dyDescent="0.2">
      <c r="G171" s="234">
        <v>165</v>
      </c>
      <c r="H171" s="99">
        <v>1818</v>
      </c>
      <c r="I171" s="194">
        <v>17.2222222222222</v>
      </c>
    </row>
    <row r="172" spans="7:9" x14ac:dyDescent="0.2">
      <c r="G172" s="234">
        <v>166</v>
      </c>
      <c r="H172" s="99">
        <v>1900</v>
      </c>
      <c r="I172" s="194">
        <v>17.063492063492099</v>
      </c>
    </row>
    <row r="173" spans="7:9" x14ac:dyDescent="0.2">
      <c r="G173" s="234">
        <v>167</v>
      </c>
      <c r="H173" s="99">
        <v>970</v>
      </c>
      <c r="I173" s="194">
        <v>12.258064516129</v>
      </c>
    </row>
    <row r="174" spans="7:9" x14ac:dyDescent="0.2">
      <c r="G174" s="234">
        <v>168</v>
      </c>
      <c r="H174" s="99">
        <v>968</v>
      </c>
      <c r="I174" s="194">
        <v>11.6129032258065</v>
      </c>
    </row>
    <row r="175" spans="7:9" x14ac:dyDescent="0.2">
      <c r="G175" s="234">
        <v>169</v>
      </c>
      <c r="H175" s="99">
        <v>1990</v>
      </c>
      <c r="I175" s="194">
        <v>21.176470588235301</v>
      </c>
    </row>
    <row r="176" spans="7:9" x14ac:dyDescent="0.2">
      <c r="G176" s="234">
        <v>170</v>
      </c>
      <c r="H176" s="99">
        <v>1770</v>
      </c>
      <c r="I176" s="194">
        <v>19.375</v>
      </c>
    </row>
    <row r="177" spans="7:9" x14ac:dyDescent="0.2">
      <c r="G177" s="234">
        <v>171</v>
      </c>
      <c r="H177" s="99">
        <v>1678</v>
      </c>
      <c r="I177" s="194">
        <v>17.948717948717899</v>
      </c>
    </row>
    <row r="178" spans="7:9" x14ac:dyDescent="0.2">
      <c r="G178" s="234">
        <v>172</v>
      </c>
      <c r="H178" s="99">
        <v>1080</v>
      </c>
      <c r="I178" s="194">
        <v>12.9411764705882</v>
      </c>
    </row>
    <row r="179" spans="7:9" x14ac:dyDescent="0.2">
      <c r="G179" s="234">
        <v>173</v>
      </c>
      <c r="H179" s="99">
        <v>1180</v>
      </c>
      <c r="I179" s="194">
        <v>16</v>
      </c>
    </row>
    <row r="180" spans="7:9" x14ac:dyDescent="0.2">
      <c r="G180" s="234">
        <v>174</v>
      </c>
      <c r="H180" s="99">
        <v>970</v>
      </c>
      <c r="I180" s="194">
        <v>13.245033112582799</v>
      </c>
    </row>
    <row r="181" spans="7:9" x14ac:dyDescent="0.2">
      <c r="G181" s="234">
        <v>175</v>
      </c>
      <c r="H181" s="99">
        <v>1210</v>
      </c>
      <c r="I181" s="194">
        <v>13.2</v>
      </c>
    </row>
    <row r="182" spans="7:9" x14ac:dyDescent="0.2">
      <c r="G182" s="234">
        <v>176</v>
      </c>
      <c r="H182" s="99">
        <v>1310</v>
      </c>
      <c r="I182" s="194">
        <v>14</v>
      </c>
    </row>
    <row r="183" spans="7:9" x14ac:dyDescent="0.2">
      <c r="G183" s="234">
        <v>177</v>
      </c>
      <c r="H183" s="99">
        <v>1320</v>
      </c>
      <c r="I183" s="194">
        <v>14</v>
      </c>
    </row>
    <row r="184" spans="7:9" x14ac:dyDescent="0.2">
      <c r="G184" s="234">
        <v>178</v>
      </c>
      <c r="H184" s="99">
        <v>1470</v>
      </c>
      <c r="I184" s="194">
        <v>17.0588235294118</v>
      </c>
    </row>
    <row r="185" spans="7:9" x14ac:dyDescent="0.2">
      <c r="G185" s="234">
        <v>179</v>
      </c>
      <c r="H185" s="99">
        <v>1400</v>
      </c>
      <c r="I185" s="194">
        <v>18.064516129032299</v>
      </c>
    </row>
    <row r="186" spans="7:9" x14ac:dyDescent="0.2">
      <c r="G186" s="234">
        <v>180</v>
      </c>
      <c r="H186" s="99">
        <v>1570</v>
      </c>
      <c r="I186" s="194">
        <v>17.786561264822101</v>
      </c>
    </row>
    <row r="187" spans="7:9" x14ac:dyDescent="0.2">
      <c r="G187" s="234">
        <v>181</v>
      </c>
      <c r="H187" s="99">
        <v>1380</v>
      </c>
      <c r="I187" s="194">
        <v>14.285714285714301</v>
      </c>
    </row>
    <row r="188" spans="7:9" x14ac:dyDescent="0.2">
      <c r="G188" s="234">
        <v>182</v>
      </c>
      <c r="H188" s="99">
        <v>1583</v>
      </c>
      <c r="I188" s="194">
        <v>19</v>
      </c>
    </row>
    <row r="189" spans="7:9" x14ac:dyDescent="0.2">
      <c r="G189" s="234">
        <v>183</v>
      </c>
      <c r="H189" s="99">
        <v>1845</v>
      </c>
      <c r="I189" s="194">
        <v>16.796875</v>
      </c>
    </row>
    <row r="190" spans="7:9" x14ac:dyDescent="0.2">
      <c r="G190" s="234">
        <v>184</v>
      </c>
      <c r="H190" s="99">
        <v>1530</v>
      </c>
      <c r="I190" s="194">
        <v>18.6666666666667</v>
      </c>
    </row>
    <row r="191" spans="7:9" x14ac:dyDescent="0.2">
      <c r="G191" s="234">
        <v>185</v>
      </c>
      <c r="H191" s="99">
        <v>1430</v>
      </c>
      <c r="I191" s="194">
        <v>17.3333333333333</v>
      </c>
    </row>
    <row r="192" spans="7:9" x14ac:dyDescent="0.2">
      <c r="G192" s="234">
        <v>186</v>
      </c>
      <c r="H192" s="99">
        <v>1340</v>
      </c>
      <c r="I192" s="194">
        <v>15.3333333333333</v>
      </c>
    </row>
    <row r="193" spans="7:9" x14ac:dyDescent="0.2">
      <c r="G193" s="234">
        <v>187</v>
      </c>
      <c r="H193" s="99">
        <v>1325</v>
      </c>
      <c r="I193" s="194">
        <v>15.3333333333333</v>
      </c>
    </row>
    <row r="194" spans="7:9" x14ac:dyDescent="0.2">
      <c r="G194" s="234">
        <v>188</v>
      </c>
      <c r="H194" s="99">
        <v>1395</v>
      </c>
      <c r="I194" s="194">
        <v>13.8888888888889</v>
      </c>
    </row>
    <row r="195" spans="7:9" x14ac:dyDescent="0.2">
      <c r="G195" s="234">
        <v>189</v>
      </c>
      <c r="H195" s="99">
        <v>970</v>
      </c>
      <c r="I195" s="194">
        <v>14</v>
      </c>
    </row>
    <row r="196" spans="7:9" x14ac:dyDescent="0.2">
      <c r="G196" s="234">
        <v>190</v>
      </c>
      <c r="H196" s="99">
        <v>930</v>
      </c>
      <c r="I196" s="194">
        <v>13.75</v>
      </c>
    </row>
    <row r="197" spans="7:9" x14ac:dyDescent="0.2">
      <c r="G197" s="234">
        <v>191</v>
      </c>
      <c r="H197" s="99">
        <v>1200</v>
      </c>
      <c r="I197" s="194">
        <v>14</v>
      </c>
    </row>
    <row r="198" spans="7:9" x14ac:dyDescent="0.2">
      <c r="G198" s="234">
        <v>192</v>
      </c>
      <c r="H198" s="99">
        <v>1120</v>
      </c>
      <c r="I198" s="194">
        <v>13.75</v>
      </c>
    </row>
    <row r="199" spans="7:9" x14ac:dyDescent="0.2">
      <c r="G199" s="234">
        <v>193</v>
      </c>
      <c r="H199" s="99">
        <v>1295</v>
      </c>
      <c r="I199" s="194">
        <v>16.25</v>
      </c>
    </row>
    <row r="200" spans="7:9" x14ac:dyDescent="0.2">
      <c r="G200" s="234">
        <v>194</v>
      </c>
      <c r="H200" s="99">
        <v>968</v>
      </c>
      <c r="I200" s="194">
        <v>11.6129032258065</v>
      </c>
    </row>
    <row r="201" spans="7:9" x14ac:dyDescent="0.2">
      <c r="G201" s="234">
        <v>195</v>
      </c>
      <c r="H201" s="99">
        <v>1485</v>
      </c>
      <c r="I201" s="194">
        <v>17.5</v>
      </c>
    </row>
    <row r="202" spans="7:9" x14ac:dyDescent="0.2">
      <c r="G202" s="234">
        <v>196</v>
      </c>
      <c r="H202" s="99">
        <v>1385</v>
      </c>
      <c r="I202" s="194">
        <v>13.8157894736842</v>
      </c>
    </row>
    <row r="203" spans="7:9" x14ac:dyDescent="0.2">
      <c r="G203" s="235">
        <v>197</v>
      </c>
      <c r="H203" s="100">
        <v>1160</v>
      </c>
      <c r="I203" s="195">
        <v>14</v>
      </c>
    </row>
  </sheetData>
  <phoneticPr fontId="10" type="noConversion"/>
  <hyperlinks>
    <hyperlink ref="A1" location="Title!A1" display="Return" xr:uid="{92C377E0-CFDC-C64D-AB06-BD581C75218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0701-A122-2443-827C-B2DE273CD083}">
  <sheetPr codeName="Sheet3"/>
  <dimension ref="A1:M20"/>
  <sheetViews>
    <sheetView showGridLines="0" tabSelected="1" workbookViewId="0">
      <selection activeCell="K20" sqref="K20"/>
    </sheetView>
  </sheetViews>
  <sheetFormatPr baseColWidth="10" defaultRowHeight="16" x14ac:dyDescent="0.2"/>
  <cols>
    <col min="1" max="1" width="10.83203125" style="39"/>
    <col min="2" max="2" width="13" style="39" bestFit="1" customWidth="1"/>
    <col min="3" max="3" width="8.33203125" style="41" customWidth="1"/>
    <col min="4" max="12" width="14.33203125" style="43" customWidth="1"/>
    <col min="13" max="13" width="12.33203125" style="39" bestFit="1" customWidth="1"/>
    <col min="14" max="16384" width="10.83203125" style="39"/>
  </cols>
  <sheetData>
    <row r="1" spans="1:13" x14ac:dyDescent="0.2">
      <c r="A1" s="23" t="s">
        <v>25</v>
      </c>
    </row>
    <row r="4" spans="1:13" x14ac:dyDescent="0.2">
      <c r="C4" s="253" t="s">
        <v>185</v>
      </c>
      <c r="D4" s="253"/>
    </row>
    <row r="5" spans="1:13" ht="19" x14ac:dyDescent="0.25">
      <c r="C5" s="96"/>
      <c r="D5" s="29" t="s">
        <v>1</v>
      </c>
      <c r="E5" s="30" t="s">
        <v>2</v>
      </c>
      <c r="F5" s="30" t="s">
        <v>3</v>
      </c>
      <c r="G5" s="30" t="s">
        <v>4</v>
      </c>
      <c r="H5" s="30" t="s">
        <v>5</v>
      </c>
      <c r="I5" s="30" t="s">
        <v>6</v>
      </c>
      <c r="J5" s="30" t="s">
        <v>9</v>
      </c>
      <c r="K5" s="30" t="s">
        <v>7</v>
      </c>
      <c r="L5" s="30" t="s">
        <v>8</v>
      </c>
      <c r="M5" s="33" t="s">
        <v>10</v>
      </c>
    </row>
    <row r="6" spans="1:13" x14ac:dyDescent="0.2">
      <c r="C6" s="83">
        <v>2016</v>
      </c>
      <c r="D6" s="44">
        <v>24075700</v>
      </c>
      <c r="E6" s="45">
        <v>263000</v>
      </c>
      <c r="F6" s="45">
        <v>82000</v>
      </c>
      <c r="G6" s="45">
        <v>398768</v>
      </c>
      <c r="H6" s="45">
        <v>134032</v>
      </c>
      <c r="I6" s="45">
        <v>3151159</v>
      </c>
      <c r="J6" s="45">
        <v>1969326</v>
      </c>
      <c r="K6" s="45">
        <v>16817600</v>
      </c>
      <c r="L6" s="45">
        <v>32150000</v>
      </c>
      <c r="M6" s="34">
        <f>SUM(D6:L6)</f>
        <v>79041585</v>
      </c>
    </row>
    <row r="7" spans="1:13" x14ac:dyDescent="0.2">
      <c r="C7" s="84">
        <v>2017</v>
      </c>
      <c r="D7" s="44">
        <v>24214700</v>
      </c>
      <c r="E7" s="45">
        <v>478000</v>
      </c>
      <c r="F7" s="45">
        <v>114000</v>
      </c>
      <c r="G7" s="45">
        <v>381336</v>
      </c>
      <c r="H7" s="45">
        <v>106680</v>
      </c>
      <c r="I7" s="45">
        <v>3721717</v>
      </c>
      <c r="J7" s="45">
        <v>2347817.09</v>
      </c>
      <c r="K7" s="45">
        <v>17139700</v>
      </c>
      <c r="L7" s="45">
        <v>31130000</v>
      </c>
      <c r="M7" s="34">
        <f t="shared" ref="M7:M20" si="0">SUM(D7:L7)</f>
        <v>79633950.090000004</v>
      </c>
    </row>
    <row r="8" spans="1:13" x14ac:dyDescent="0.2">
      <c r="C8" s="84">
        <v>2018</v>
      </c>
      <c r="D8" s="44">
        <v>22134458</v>
      </c>
      <c r="E8" s="45">
        <v>770000</v>
      </c>
      <c r="F8" s="45">
        <v>265000</v>
      </c>
      <c r="G8" s="45">
        <v>370506</v>
      </c>
      <c r="H8" s="45">
        <v>93010</v>
      </c>
      <c r="I8" s="45">
        <v>3978557</v>
      </c>
      <c r="J8" s="45">
        <v>2173187.9444999998</v>
      </c>
      <c r="K8" s="45">
        <v>15824084.848484851</v>
      </c>
      <c r="L8" s="45">
        <v>31752600</v>
      </c>
      <c r="M8" s="34">
        <f t="shared" si="0"/>
        <v>77361403.792984843</v>
      </c>
    </row>
    <row r="9" spans="1:13" x14ac:dyDescent="0.2">
      <c r="C9" s="84">
        <v>2019</v>
      </c>
      <c r="D9" s="44">
        <v>22416291</v>
      </c>
      <c r="E9" s="45">
        <v>1001000</v>
      </c>
      <c r="F9" s="45">
        <v>344500</v>
      </c>
      <c r="G9" s="45">
        <v>358444</v>
      </c>
      <c r="H9" s="45">
        <v>101154.99999999999</v>
      </c>
      <c r="I9" s="45">
        <v>4285965.5</v>
      </c>
      <c r="J9" s="45">
        <v>2251835.6319940975</v>
      </c>
      <c r="K9" s="45">
        <v>15507603.151515154</v>
      </c>
      <c r="L9" s="45">
        <v>32387652</v>
      </c>
      <c r="M9" s="34">
        <f t="shared" si="0"/>
        <v>78654446.283509254</v>
      </c>
    </row>
    <row r="10" spans="1:13" x14ac:dyDescent="0.2">
      <c r="C10" s="84">
        <v>2020</v>
      </c>
      <c r="D10" s="44">
        <v>22090129</v>
      </c>
      <c r="E10" s="45">
        <v>1201200</v>
      </c>
      <c r="F10" s="45">
        <v>413400</v>
      </c>
      <c r="G10" s="45">
        <v>346791.00000000006</v>
      </c>
      <c r="H10" s="45">
        <v>110155</v>
      </c>
      <c r="I10" s="45">
        <v>4619592.49</v>
      </c>
      <c r="J10" s="45">
        <v>2334072.6204345385</v>
      </c>
      <c r="K10" s="45">
        <v>15197451.088484852</v>
      </c>
      <c r="L10" s="45">
        <v>33035405.039999999</v>
      </c>
      <c r="M10" s="34">
        <f t="shared" si="0"/>
        <v>79348196.238919392</v>
      </c>
    </row>
    <row r="11" spans="1:13" x14ac:dyDescent="0.2">
      <c r="C11" s="84">
        <v>2021</v>
      </c>
      <c r="D11" s="44">
        <v>22384616</v>
      </c>
      <c r="E11" s="45">
        <v>1441440</v>
      </c>
      <c r="F11" s="45">
        <v>496080</v>
      </c>
      <c r="G11" s="45">
        <v>335533.00000000012</v>
      </c>
      <c r="H11" s="45">
        <v>120110</v>
      </c>
      <c r="I11" s="45">
        <v>4808869.8094499996</v>
      </c>
      <c r="J11" s="45">
        <v>2420089.6100359941</v>
      </c>
      <c r="K11" s="45">
        <v>14893502.066715155</v>
      </c>
      <c r="L11" s="45">
        <v>33696113.140799999</v>
      </c>
      <c r="M11" s="34">
        <f t="shared" si="0"/>
        <v>80596353.627001151</v>
      </c>
    </row>
    <row r="12" spans="1:13" x14ac:dyDescent="0.2">
      <c r="C12" s="84">
        <v>2022</v>
      </c>
      <c r="D12" s="44">
        <v>22629147</v>
      </c>
      <c r="E12" s="45">
        <v>1729728</v>
      </c>
      <c r="F12" s="45">
        <v>595296</v>
      </c>
      <c r="G12" s="45">
        <v>324656</v>
      </c>
      <c r="H12" s="45">
        <v>131136</v>
      </c>
      <c r="I12" s="45">
        <v>4929835.0513335001</v>
      </c>
      <c r="J12" s="45">
        <v>2510088.3209119765</v>
      </c>
      <c r="K12" s="45">
        <v>14595632.02538085</v>
      </c>
      <c r="L12" s="45">
        <v>34370035.403615996</v>
      </c>
      <c r="M12" s="34">
        <f t="shared" si="0"/>
        <v>81815553.801242322</v>
      </c>
    </row>
    <row r="13" spans="1:13" x14ac:dyDescent="0.2">
      <c r="C13" s="84">
        <v>2023</v>
      </c>
      <c r="D13" s="44">
        <v>22810858</v>
      </c>
      <c r="E13" s="45">
        <v>2075674</v>
      </c>
      <c r="F13" s="45">
        <v>714355</v>
      </c>
      <c r="G13" s="45">
        <v>314145</v>
      </c>
      <c r="H13" s="45">
        <v>143360</v>
      </c>
      <c r="I13" s="45">
        <v>5035743.038615467</v>
      </c>
      <c r="J13" s="45">
        <v>2604282.1588144843</v>
      </c>
      <c r="K13" s="45">
        <v>14303719.384873234</v>
      </c>
      <c r="L13" s="45">
        <v>35057436.111688316</v>
      </c>
      <c r="M13" s="34">
        <f t="shared" si="0"/>
        <v>83059572.693991497</v>
      </c>
    </row>
    <row r="14" spans="1:13" x14ac:dyDescent="0.2">
      <c r="C14" s="84">
        <v>2024</v>
      </c>
      <c r="D14" s="44">
        <v>22914235</v>
      </c>
      <c r="E14" s="45">
        <v>2490808</v>
      </c>
      <c r="F14" s="45">
        <v>857226</v>
      </c>
      <c r="G14" s="45">
        <v>303987</v>
      </c>
      <c r="H14" s="45">
        <v>156925</v>
      </c>
      <c r="I14" s="45">
        <v>5125402.8841166925</v>
      </c>
      <c r="J14" s="45">
        <v>2702896.9220854873</v>
      </c>
      <c r="K14" s="45">
        <v>14017644.997175768</v>
      </c>
      <c r="L14" s="45">
        <v>35758584.833922081</v>
      </c>
      <c r="M14" s="34">
        <f t="shared" si="0"/>
        <v>84327710.637300029</v>
      </c>
    </row>
    <row r="15" spans="1:13" x14ac:dyDescent="0.2">
      <c r="C15" s="84">
        <v>2025</v>
      </c>
      <c r="D15" s="44">
        <v>23603867</v>
      </c>
      <c r="E15" s="45">
        <v>3013878</v>
      </c>
      <c r="F15" s="45">
        <v>1037244</v>
      </c>
      <c r="G15" s="45">
        <v>294172.00000000006</v>
      </c>
      <c r="H15" s="45">
        <v>171994</v>
      </c>
      <c r="I15" s="45">
        <v>5216967.5075528556</v>
      </c>
      <c r="J15" s="45">
        <v>2806171.5524084135</v>
      </c>
      <c r="K15" s="45">
        <v>13737292.097232252</v>
      </c>
      <c r="L15" s="45">
        <v>36473756.530600525</v>
      </c>
      <c r="M15" s="34">
        <f t="shared" si="0"/>
        <v>86355342.687794045</v>
      </c>
    </row>
    <row r="16" spans="1:13" x14ac:dyDescent="0.2">
      <c r="C16" s="84">
        <v>2026</v>
      </c>
      <c r="D16" s="44">
        <v>23741396</v>
      </c>
      <c r="E16" s="45">
        <v>3767348</v>
      </c>
      <c r="F16" s="45">
        <v>1192830</v>
      </c>
      <c r="G16" s="45">
        <v>284686</v>
      </c>
      <c r="H16" s="45">
        <v>188751</v>
      </c>
      <c r="I16" s="45">
        <v>5279231.8449191861</v>
      </c>
      <c r="J16" s="45">
        <v>2914358.9321118281</v>
      </c>
      <c r="K16" s="45">
        <v>13462546.255287606</v>
      </c>
      <c r="L16" s="45">
        <v>37203231.661212534</v>
      </c>
      <c r="M16" s="34">
        <f t="shared" si="0"/>
        <v>88034379.693531156</v>
      </c>
    </row>
    <row r="17" spans="3:13" x14ac:dyDescent="0.2">
      <c r="C17" s="84">
        <v>2027</v>
      </c>
      <c r="D17" s="44">
        <v>23710647</v>
      </c>
      <c r="E17" s="45">
        <v>4709184</v>
      </c>
      <c r="F17" s="45">
        <v>1371755</v>
      </c>
      <c r="G17" s="45">
        <v>275518</v>
      </c>
      <c r="H17" s="45">
        <v>207402</v>
      </c>
      <c r="I17" s="45">
        <v>5342334.8841408612</v>
      </c>
      <c r="J17" s="45">
        <v>3027726.7309520221</v>
      </c>
      <c r="K17" s="45">
        <v>13193295.330181856</v>
      </c>
      <c r="L17" s="45">
        <v>37947296.294436783</v>
      </c>
      <c r="M17" s="34">
        <f t="shared" si="0"/>
        <v>89785159.239711523</v>
      </c>
    </row>
    <row r="18" spans="3:13" x14ac:dyDescent="0.2">
      <c r="C18" s="84">
        <v>2028</v>
      </c>
      <c r="D18" s="44">
        <v>23464571</v>
      </c>
      <c r="E18" s="45">
        <v>5886481</v>
      </c>
      <c r="F18" s="45">
        <v>1577518</v>
      </c>
      <c r="G18" s="45">
        <v>266655</v>
      </c>
      <c r="H18" s="45">
        <v>228180</v>
      </c>
      <c r="I18" s="45">
        <v>5406289.4042322505</v>
      </c>
      <c r="J18" s="45">
        <v>3146558.3054868346</v>
      </c>
      <c r="K18" s="45">
        <v>12929429.423578218</v>
      </c>
      <c r="L18" s="45">
        <v>38706242.220325522</v>
      </c>
      <c r="M18" s="34">
        <f t="shared" si="0"/>
        <v>91611924.353622824</v>
      </c>
    </row>
    <row r="19" spans="3:13" x14ac:dyDescent="0.2">
      <c r="C19" s="84">
        <v>2029</v>
      </c>
      <c r="D19" s="44">
        <v>22944635</v>
      </c>
      <c r="E19" s="45">
        <v>7358101</v>
      </c>
      <c r="F19" s="45">
        <v>1814146</v>
      </c>
      <c r="G19" s="45">
        <v>258089.00000000006</v>
      </c>
      <c r="H19" s="45">
        <v>251346</v>
      </c>
      <c r="I19" s="45">
        <v>5471108.4001919078</v>
      </c>
      <c r="J19" s="45">
        <v>3271153.6543505443</v>
      </c>
      <c r="K19" s="45">
        <v>12670840.835106652</v>
      </c>
      <c r="L19" s="45">
        <v>39480367.06473203</v>
      </c>
      <c r="M19" s="34">
        <f t="shared" si="0"/>
        <v>93519786.954381138</v>
      </c>
    </row>
    <row r="20" spans="3:13" x14ac:dyDescent="0.2">
      <c r="C20" s="85">
        <v>2030</v>
      </c>
      <c r="D20" s="46">
        <v>22078050</v>
      </c>
      <c r="E20" s="47">
        <v>9197626</v>
      </c>
      <c r="F20" s="47">
        <v>2086268</v>
      </c>
      <c r="G20" s="47">
        <v>249808</v>
      </c>
      <c r="H20" s="47">
        <v>277200</v>
      </c>
      <c r="I20" s="47">
        <v>5536805.086928077</v>
      </c>
      <c r="J20" s="47">
        <v>3401830.4329497404</v>
      </c>
      <c r="K20" s="47">
        <v>12417424.018404517</v>
      </c>
      <c r="L20" s="47">
        <v>40269974.406026669</v>
      </c>
      <c r="M20" s="35">
        <f t="shared" si="0"/>
        <v>95514985.944308996</v>
      </c>
    </row>
  </sheetData>
  <phoneticPr fontId="10" type="noConversion"/>
  <hyperlinks>
    <hyperlink ref="A1" location="Title!A1" display="Return" xr:uid="{C538FE25-39D6-1B49-82A5-E8DE07D16131}"/>
  </hyperlinks>
  <pageMargins left="0.7" right="0.7" top="0.75" bottom="0.75" header="0.3" footer="0.3"/>
  <ignoredErrors>
    <ignoredError sqref="M6:M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6777D-A403-0449-AA32-BFAC2C64DA42}">
  <sheetPr codeName="Sheet4"/>
  <dimension ref="A1:M20"/>
  <sheetViews>
    <sheetView showGridLines="0" workbookViewId="0">
      <selection activeCell="D8" sqref="D8"/>
    </sheetView>
  </sheetViews>
  <sheetFormatPr baseColWidth="10" defaultRowHeight="16" x14ac:dyDescent="0.2"/>
  <cols>
    <col min="1" max="1" width="10.83203125" style="39"/>
    <col min="2" max="2" width="11" style="39" bestFit="1" customWidth="1"/>
    <col min="3" max="3" width="11.33203125" style="39" bestFit="1" customWidth="1"/>
    <col min="4" max="12" width="14.33203125" style="39" customWidth="1"/>
    <col min="13" max="13" width="12.33203125" style="39" bestFit="1" customWidth="1"/>
    <col min="14" max="16384" width="10.83203125" style="39"/>
  </cols>
  <sheetData>
    <row r="1" spans="1:13" x14ac:dyDescent="0.2">
      <c r="A1" s="23" t="s">
        <v>25</v>
      </c>
    </row>
    <row r="4" spans="1:13" ht="19" x14ac:dyDescent="0.25">
      <c r="C4" s="42" t="s">
        <v>28</v>
      </c>
      <c r="D4" s="43"/>
      <c r="E4" s="43"/>
      <c r="F4" s="43"/>
      <c r="G4" s="43"/>
      <c r="H4" s="43"/>
      <c r="I4" s="43"/>
      <c r="J4" s="43"/>
      <c r="K4" s="43"/>
      <c r="L4" s="43"/>
    </row>
    <row r="5" spans="1:13" ht="19" x14ac:dyDescent="0.25">
      <c r="C5" s="96"/>
      <c r="D5" s="29" t="s">
        <v>1</v>
      </c>
      <c r="E5" s="30" t="s">
        <v>2</v>
      </c>
      <c r="F5" s="30" t="s">
        <v>3</v>
      </c>
      <c r="G5" s="30" t="s">
        <v>4</v>
      </c>
      <c r="H5" s="30" t="s">
        <v>5</v>
      </c>
      <c r="I5" s="30" t="s">
        <v>6</v>
      </c>
      <c r="J5" s="30" t="s">
        <v>7</v>
      </c>
      <c r="K5" s="30" t="s">
        <v>8</v>
      </c>
      <c r="L5" s="30" t="s">
        <v>9</v>
      </c>
      <c r="M5" s="33" t="s">
        <v>10</v>
      </c>
    </row>
    <row r="6" spans="1:13" x14ac:dyDescent="0.2">
      <c r="C6" s="83">
        <v>2016</v>
      </c>
      <c r="D6" s="44">
        <v>2654715.1362796272</v>
      </c>
      <c r="E6" s="45">
        <v>28159.453026909119</v>
      </c>
      <c r="F6" s="45">
        <v>12086.244590536226</v>
      </c>
      <c r="G6" s="45">
        <v>24135.467196917016</v>
      </c>
      <c r="H6" s="45">
        <v>25329.220935865109</v>
      </c>
      <c r="I6" s="45">
        <v>232501.7578925</v>
      </c>
      <c r="J6" s="45">
        <v>104836.35358699999</v>
      </c>
      <c r="K6" s="45">
        <v>218432.64151250006</v>
      </c>
      <c r="L6" s="45">
        <v>291923.60749999998</v>
      </c>
      <c r="M6" s="34">
        <f>SUM(D6:L6)</f>
        <v>3592119.8825218552</v>
      </c>
    </row>
    <row r="7" spans="1:13" x14ac:dyDescent="0.2">
      <c r="C7" s="84">
        <v>2017</v>
      </c>
      <c r="D7" s="44">
        <v>2800968.8985421411</v>
      </c>
      <c r="E7" s="45">
        <v>56363.778669622945</v>
      </c>
      <c r="F7" s="45">
        <v>18245.411703057089</v>
      </c>
      <c r="G7" s="45">
        <v>23957.010296008422</v>
      </c>
      <c r="H7" s="45">
        <v>20953.419231316038</v>
      </c>
      <c r="I7" s="45">
        <v>321520.803976</v>
      </c>
      <c r="J7" s="45">
        <v>137534.52537906051</v>
      </c>
      <c r="K7" s="45">
        <v>222474.42058250002</v>
      </c>
      <c r="L7" s="45">
        <v>285681.56650000007</v>
      </c>
      <c r="M7" s="34">
        <f t="shared" ref="M7:M20" si="0">SUM(D7:L7)</f>
        <v>3887699.8348797057</v>
      </c>
    </row>
    <row r="8" spans="1:13" x14ac:dyDescent="0.2">
      <c r="C8" s="84">
        <v>2018</v>
      </c>
      <c r="D8" s="44">
        <v>2626942.802796992</v>
      </c>
      <c r="E8" s="45">
        <v>98851.316994353052</v>
      </c>
      <c r="F8" s="45">
        <v>47598.037580701275</v>
      </c>
      <c r="G8" s="45">
        <v>24196.029811143133</v>
      </c>
      <c r="H8" s="45">
        <v>19545.657699425334</v>
      </c>
      <c r="I8" s="45">
        <v>397520.62823450007</v>
      </c>
      <c r="J8" s="45">
        <v>133971.84886869974</v>
      </c>
      <c r="K8" s="45">
        <v>205441.56982242432</v>
      </c>
      <c r="L8" s="45">
        <v>294475.20003000001</v>
      </c>
      <c r="M8" s="34">
        <f t="shared" si="0"/>
        <v>3848543.0918382388</v>
      </c>
    </row>
    <row r="9" spans="1:13" x14ac:dyDescent="0.2">
      <c r="C9" s="84">
        <v>2019</v>
      </c>
      <c r="D9" s="44">
        <v>2859965.2619409123</v>
      </c>
      <c r="E9" s="45">
        <v>143162.47461443971</v>
      </c>
      <c r="F9" s="45">
        <v>65055.578167521504</v>
      </c>
      <c r="G9" s="45">
        <v>24286.562053767135</v>
      </c>
      <c r="H9" s="45">
        <v>22336.832179782352</v>
      </c>
      <c r="I9" s="45">
        <v>479838.54555370001</v>
      </c>
      <c r="J9" s="45">
        <v>152401.21139946883</v>
      </c>
      <c r="K9" s="45">
        <v>201332.73842597584</v>
      </c>
      <c r="L9" s="45">
        <v>303506.30627460004</v>
      </c>
      <c r="M9" s="34">
        <f t="shared" si="0"/>
        <v>4251885.5106101679</v>
      </c>
    </row>
    <row r="10" spans="1:13" x14ac:dyDescent="0.2">
      <c r="C10" s="84">
        <v>2020</v>
      </c>
      <c r="D10" s="44">
        <v>3013035.8225457114</v>
      </c>
      <c r="E10" s="45">
        <v>189626.23718953916</v>
      </c>
      <c r="F10" s="45">
        <v>81880.448976157582</v>
      </c>
      <c r="G10" s="45">
        <v>24380.413703738508</v>
      </c>
      <c r="H10" s="45">
        <v>25582.98099027844</v>
      </c>
      <c r="I10" s="45">
        <v>572334.62716221251</v>
      </c>
      <c r="J10" s="45">
        <v>172676.56073399453</v>
      </c>
      <c r="K10" s="45">
        <v>197306.08365745633</v>
      </c>
      <c r="L10" s="45">
        <v>312780.86668897205</v>
      </c>
      <c r="M10" s="34">
        <f t="shared" si="0"/>
        <v>4589604.041648061</v>
      </c>
    </row>
    <row r="11" spans="1:13" x14ac:dyDescent="0.2">
      <c r="C11" s="84">
        <v>2021</v>
      </c>
      <c r="D11" s="44">
        <v>3250482.1269221394</v>
      </c>
      <c r="E11" s="45">
        <v>249539.19285733803</v>
      </c>
      <c r="F11" s="45">
        <v>102576.00386723492</v>
      </c>
      <c r="G11" s="45">
        <v>24477.655903073304</v>
      </c>
      <c r="H11" s="45">
        <v>29367.161022766999</v>
      </c>
      <c r="I11" s="45">
        <v>651256.07649572601</v>
      </c>
      <c r="J11" s="45">
        <v>195007.27691461833</v>
      </c>
      <c r="K11" s="45">
        <v>193359.96198430719</v>
      </c>
      <c r="L11" s="45">
        <v>322305.00699740904</v>
      </c>
      <c r="M11" s="34">
        <f t="shared" si="0"/>
        <v>5018370.4629646139</v>
      </c>
    </row>
    <row r="12" spans="1:13" x14ac:dyDescent="0.2">
      <c r="C12" s="84">
        <v>2022</v>
      </c>
      <c r="D12" s="44">
        <v>3481923.957170567</v>
      </c>
      <c r="E12" s="45">
        <v>325472.90319766582</v>
      </c>
      <c r="F12" s="45">
        <v>128274.56275569684</v>
      </c>
      <c r="G12" s="45">
        <v>24578.269566192568</v>
      </c>
      <c r="H12" s="45">
        <v>33789.656771796646</v>
      </c>
      <c r="I12" s="45">
        <v>722986.86884087138</v>
      </c>
      <c r="J12" s="45">
        <v>219629.23768128062</v>
      </c>
      <c r="K12" s="45">
        <v>189492.76274462102</v>
      </c>
      <c r="L12" s="45">
        <v>332085.0005715079</v>
      </c>
      <c r="M12" s="34">
        <f t="shared" si="0"/>
        <v>5458233.2193002002</v>
      </c>
    </row>
    <row r="13" spans="1:13" x14ac:dyDescent="0.2">
      <c r="C13" s="84">
        <v>2023</v>
      </c>
      <c r="D13" s="44">
        <v>3707390.3328839969</v>
      </c>
      <c r="E13" s="45">
        <v>419088.47883810487</v>
      </c>
      <c r="F13" s="45">
        <v>160149.46020735457</v>
      </c>
      <c r="G13" s="45">
        <v>24682.165148775704</v>
      </c>
      <c r="H13" s="45">
        <v>38970.383083458109</v>
      </c>
      <c r="I13" s="45">
        <v>794467.91460035043</v>
      </c>
      <c r="J13" s="45">
        <v>246808.39491754162</v>
      </c>
      <c r="K13" s="45">
        <v>185702.90748972859</v>
      </c>
      <c r="L13" s="45">
        <v>342127.27188577194</v>
      </c>
      <c r="M13" s="34">
        <f t="shared" si="0"/>
        <v>5919387.3090550825</v>
      </c>
    </row>
    <row r="14" spans="1:13" x14ac:dyDescent="0.2">
      <c r="C14" s="84">
        <v>2024</v>
      </c>
      <c r="D14" s="44">
        <v>3922593.7045632009</v>
      </c>
      <c r="E14" s="45">
        <v>536690.22064410045</v>
      </c>
      <c r="F14" s="45">
        <v>199643.38584472024</v>
      </c>
      <c r="G14" s="45">
        <v>24789.309630270891</v>
      </c>
      <c r="H14" s="45">
        <v>45053.44650138398</v>
      </c>
      <c r="I14" s="45">
        <v>856748.15788782272</v>
      </c>
      <c r="J14" s="45">
        <v>276844.85373230046</v>
      </c>
      <c r="K14" s="45">
        <v>181988.84933993407</v>
      </c>
      <c r="L14" s="45">
        <v>352438.40005237778</v>
      </c>
      <c r="M14" s="34">
        <f t="shared" si="0"/>
        <v>6396790.3281961121</v>
      </c>
    </row>
    <row r="15" spans="1:13" x14ac:dyDescent="0.2">
      <c r="C15" s="84">
        <v>2025</v>
      </c>
      <c r="D15" s="44">
        <v>4245021.889270978</v>
      </c>
      <c r="E15" s="45">
        <v>683411.44220944436</v>
      </c>
      <c r="F15" s="45">
        <v>247148.13094936506</v>
      </c>
      <c r="G15" s="45">
        <v>24899.965063650918</v>
      </c>
      <c r="H15" s="45">
        <v>52213.304917628411</v>
      </c>
      <c r="I15" s="45">
        <v>946396.92181820911</v>
      </c>
      <c r="J15" s="45">
        <v>310077.52697573416</v>
      </c>
      <c r="K15" s="45">
        <v>178349.07235313536</v>
      </c>
      <c r="L15" s="45">
        <v>363025.12243689358</v>
      </c>
      <c r="M15" s="34">
        <f t="shared" si="0"/>
        <v>7050543.3759950381</v>
      </c>
    </row>
    <row r="16" spans="1:13" x14ac:dyDescent="0.2">
      <c r="C16" s="84">
        <v>2026</v>
      </c>
      <c r="D16" s="44">
        <v>4475319.4068498397</v>
      </c>
      <c r="E16" s="45">
        <v>897135.36954542226</v>
      </c>
      <c r="F16" s="45">
        <v>290636.63896119164</v>
      </c>
      <c r="G16" s="45">
        <v>25013.957819505096</v>
      </c>
      <c r="H16" s="45">
        <v>60660.502112811009</v>
      </c>
      <c r="I16" s="45">
        <v>1034778.7496053573</v>
      </c>
      <c r="J16" s="45">
        <v>346889.44880012429</v>
      </c>
      <c r="K16" s="45">
        <v>174782.09090607264</v>
      </c>
      <c r="L16" s="45">
        <v>373894.33835676906</v>
      </c>
      <c r="M16" s="34">
        <f t="shared" si="0"/>
        <v>7679110.5029570926</v>
      </c>
    </row>
    <row r="17" spans="3:13" x14ac:dyDescent="0.2">
      <c r="C17" s="84">
        <v>2027</v>
      </c>
      <c r="D17" s="44">
        <v>4674820.6011335673</v>
      </c>
      <c r="E17" s="45">
        <v>1176251.9425317191</v>
      </c>
      <c r="F17" s="45">
        <v>341611.15535526478</v>
      </c>
      <c r="G17" s="45">
        <v>25131.35892819838</v>
      </c>
      <c r="H17" s="45">
        <v>70649.582822565528</v>
      </c>
      <c r="I17" s="45">
        <v>1122311.1791941705</v>
      </c>
      <c r="J17" s="45">
        <v>387713.8433299606</v>
      </c>
      <c r="K17" s="45">
        <v>171286.44908795119</v>
      </c>
      <c r="L17" s="45">
        <v>385053.11286446481</v>
      </c>
      <c r="M17" s="34">
        <f t="shared" si="0"/>
        <v>8354829.2252478618</v>
      </c>
    </row>
    <row r="18" spans="3:13" x14ac:dyDescent="0.2">
      <c r="C18" s="84">
        <v>2028</v>
      </c>
      <c r="D18" s="44">
        <v>4829470.781154695</v>
      </c>
      <c r="E18" s="45">
        <v>1541095.6980399541</v>
      </c>
      <c r="F18" s="45">
        <v>401338.49858760327</v>
      </c>
      <c r="G18" s="45">
        <v>25251.964271504832</v>
      </c>
      <c r="H18" s="45">
        <v>82488.739461438701</v>
      </c>
      <c r="I18" s="45">
        <v>1211800.7020070064</v>
      </c>
      <c r="J18" s="45">
        <v>433041.05885512719</v>
      </c>
      <c r="K18" s="45">
        <v>167860.72010619217</v>
      </c>
      <c r="L18" s="45">
        <v>396508.68061712576</v>
      </c>
      <c r="M18" s="34">
        <f t="shared" si="0"/>
        <v>9088856.8431006465</v>
      </c>
    </row>
    <row r="19" spans="3:13" x14ac:dyDescent="0.2">
      <c r="C19" s="84">
        <v>2029</v>
      </c>
      <c r="D19" s="44">
        <v>4921122.7031773273</v>
      </c>
      <c r="E19" s="45">
        <v>2017944.1032313143</v>
      </c>
      <c r="F19" s="45">
        <v>471297.94332806306</v>
      </c>
      <c r="G19" s="45">
        <v>25376.088672560341</v>
      </c>
      <c r="H19" s="45">
        <v>96551.465061909417</v>
      </c>
      <c r="I19" s="45">
        <v>1303285.6325090947</v>
      </c>
      <c r="J19" s="45">
        <v>483426.49450022529</v>
      </c>
      <c r="K19" s="45">
        <v>164503.50570406829</v>
      </c>
      <c r="L19" s="45">
        <v>408268.44983474718</v>
      </c>
      <c r="M19" s="34">
        <f t="shared" si="0"/>
        <v>9891776.38601931</v>
      </c>
    </row>
    <row r="20" spans="3:13" x14ac:dyDescent="0.2">
      <c r="C20" s="85">
        <v>2030</v>
      </c>
      <c r="D20" s="46">
        <v>4920048.6560069714</v>
      </c>
      <c r="E20" s="47">
        <v>2607548.5705899913</v>
      </c>
      <c r="F20" s="47">
        <v>553215.04401748988</v>
      </c>
      <c r="G20" s="47">
        <v>25503.547999837916</v>
      </c>
      <c r="H20" s="47">
        <v>113293.27519166027</v>
      </c>
      <c r="I20" s="47">
        <v>1396805.0451311853</v>
      </c>
      <c r="J20" s="47">
        <v>539499.66539270489</v>
      </c>
      <c r="K20" s="47">
        <v>161213.43558998691</v>
      </c>
      <c r="L20" s="47">
        <v>420340.00634882669</v>
      </c>
      <c r="M20" s="35">
        <f t="shared" si="0"/>
        <v>10737467.246268654</v>
      </c>
    </row>
  </sheetData>
  <phoneticPr fontId="10" type="noConversion"/>
  <hyperlinks>
    <hyperlink ref="A1" location="Title!A1" display="Return" xr:uid="{467CA2E4-B952-7847-9424-4F50BCCC2D7A}"/>
  </hyperlinks>
  <pageMargins left="0.7" right="0.7" top="0.75" bottom="0.75" header="0.3" footer="0.3"/>
  <ignoredErrors>
    <ignoredError sqref="M6:M2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F4ED9-06CD-3147-B1A1-51218816B2F5}">
  <sheetPr codeName="Sheet5"/>
  <dimension ref="A1:M20"/>
  <sheetViews>
    <sheetView showGridLines="0" workbookViewId="0">
      <selection activeCell="F42" sqref="F42"/>
    </sheetView>
  </sheetViews>
  <sheetFormatPr baseColWidth="10" defaultRowHeight="16" x14ac:dyDescent="0.2"/>
  <cols>
    <col min="4" max="4" width="14.1640625" bestFit="1" customWidth="1"/>
    <col min="5" max="5" width="15" bestFit="1" customWidth="1"/>
    <col min="6" max="6" width="17.1640625" bestFit="1" customWidth="1"/>
    <col min="7" max="9" width="11.5" bestFit="1" customWidth="1"/>
    <col min="10" max="10" width="14.1640625" bestFit="1" customWidth="1"/>
    <col min="11" max="11" width="10.5" bestFit="1" customWidth="1"/>
    <col min="12" max="12" width="12.33203125" bestFit="1" customWidth="1"/>
    <col min="13" max="13" width="9.5" customWidth="1"/>
  </cols>
  <sheetData>
    <row r="1" spans="1:13" x14ac:dyDescent="0.2">
      <c r="A1" s="23" t="s">
        <v>25</v>
      </c>
    </row>
    <row r="4" spans="1:13" ht="19" x14ac:dyDescent="0.25">
      <c r="C4" s="42" t="s">
        <v>27</v>
      </c>
      <c r="D4" s="43"/>
      <c r="E4" s="43"/>
      <c r="F4" s="43"/>
      <c r="G4" s="43"/>
      <c r="H4" s="43"/>
      <c r="I4" s="43"/>
      <c r="J4" s="43"/>
      <c r="K4" s="43"/>
      <c r="L4" s="43"/>
      <c r="M4" s="39"/>
    </row>
    <row r="5" spans="1:13" ht="19" x14ac:dyDescent="0.25">
      <c r="C5" s="96"/>
      <c r="D5" s="29" t="s">
        <v>1</v>
      </c>
      <c r="E5" s="30" t="s">
        <v>2</v>
      </c>
      <c r="F5" s="30" t="s">
        <v>3</v>
      </c>
      <c r="G5" s="30" t="s">
        <v>4</v>
      </c>
      <c r="H5" s="30" t="s">
        <v>5</v>
      </c>
      <c r="I5" s="30" t="s">
        <v>6</v>
      </c>
      <c r="J5" s="30" t="s">
        <v>7</v>
      </c>
      <c r="K5" s="30" t="s">
        <v>8</v>
      </c>
      <c r="L5" s="30" t="s">
        <v>9</v>
      </c>
      <c r="M5" s="33" t="s">
        <v>29</v>
      </c>
    </row>
    <row r="6" spans="1:13" x14ac:dyDescent="0.2">
      <c r="C6" s="83">
        <v>2016</v>
      </c>
      <c r="D6" s="48">
        <v>110.26533543280682</v>
      </c>
      <c r="E6" s="49">
        <v>107.0701636004149</v>
      </c>
      <c r="F6" s="49">
        <v>147.39322671385642</v>
      </c>
      <c r="G6" s="49">
        <v>60.52508525487756</v>
      </c>
      <c r="H6" s="49">
        <v>188.97890754346056</v>
      </c>
      <c r="I6" s="49">
        <v>73.782934435393443</v>
      </c>
      <c r="J6" s="49">
        <v>53.234636412153193</v>
      </c>
      <c r="K6" s="49">
        <v>12.98833611885763</v>
      </c>
      <c r="L6" s="49">
        <v>9.08005</v>
      </c>
      <c r="M6" s="34">
        <f>'Total Al Consumption'!M6/Production!M6*1000</f>
        <v>45.445949527983977</v>
      </c>
    </row>
    <row r="7" spans="1:13" x14ac:dyDescent="0.2">
      <c r="C7" s="84">
        <v>2017</v>
      </c>
      <c r="D7" s="48">
        <v>115.6722527449087</v>
      </c>
      <c r="E7" s="49">
        <v>117.91585495737017</v>
      </c>
      <c r="F7" s="49">
        <v>160.04747107944814</v>
      </c>
      <c r="G7" s="49">
        <v>62.823888371432076</v>
      </c>
      <c r="H7" s="49">
        <v>196.41375357439105</v>
      </c>
      <c r="I7" s="49">
        <v>86.390449347975675</v>
      </c>
      <c r="J7" s="49">
        <v>58.579744548609838</v>
      </c>
      <c r="K7" s="49">
        <v>12.980065029288728</v>
      </c>
      <c r="L7" s="49">
        <v>9.1770500000000013</v>
      </c>
      <c r="M7" s="34">
        <f>'Total Al Consumption'!M7/Production!M7*1000</f>
        <v>48.81962819232173</v>
      </c>
    </row>
    <row r="8" spans="1:13" x14ac:dyDescent="0.2">
      <c r="C8" s="84">
        <v>2018</v>
      </c>
      <c r="D8" s="48">
        <v>118.68114425015474</v>
      </c>
      <c r="E8" s="49">
        <v>128.37833375890008</v>
      </c>
      <c r="F8" s="49">
        <v>179.61523615358973</v>
      </c>
      <c r="G8" s="49">
        <v>65.305365665179878</v>
      </c>
      <c r="H8" s="49">
        <v>210.1457660404831</v>
      </c>
      <c r="I8" s="49">
        <v>99.915780579365844</v>
      </c>
      <c r="J8" s="49">
        <v>61.647612765274921</v>
      </c>
      <c r="K8" s="49">
        <v>12.982840511127268</v>
      </c>
      <c r="L8" s="49">
        <v>9.2740500000000008</v>
      </c>
      <c r="M8" s="34">
        <f>'Total Al Consumption'!M8/Production!M8*1000</f>
        <v>49.747586046095329</v>
      </c>
    </row>
    <row r="9" spans="1:13" x14ac:dyDescent="0.2">
      <c r="C9" s="84">
        <v>2019</v>
      </c>
      <c r="D9" s="48">
        <v>127.58423157251627</v>
      </c>
      <c r="E9" s="49">
        <v>143.01945515928043</v>
      </c>
      <c r="F9" s="49">
        <v>188.84057523228304</v>
      </c>
      <c r="G9" s="49">
        <v>67.75552681525464</v>
      </c>
      <c r="H9" s="49">
        <v>220.81787533767343</v>
      </c>
      <c r="I9" s="49">
        <v>111.95576482211536</v>
      </c>
      <c r="J9" s="49">
        <v>67.67865701836817</v>
      </c>
      <c r="K9" s="49">
        <v>12.982840511127268</v>
      </c>
      <c r="L9" s="49">
        <v>9.3710500000000003</v>
      </c>
      <c r="M9" s="34">
        <f>'Total Al Consumption'!M9/Production!M9*1000</f>
        <v>54.057789629390868</v>
      </c>
    </row>
    <row r="10" spans="1:13" x14ac:dyDescent="0.2">
      <c r="C10" s="84">
        <v>2020</v>
      </c>
      <c r="D10" s="48">
        <v>136.39738466650473</v>
      </c>
      <c r="E10" s="49">
        <v>157.86400032429168</v>
      </c>
      <c r="F10" s="49">
        <v>198.06591431097624</v>
      </c>
      <c r="G10" s="49">
        <v>70.302902046876952</v>
      </c>
      <c r="H10" s="49">
        <v>232.24529971656702</v>
      </c>
      <c r="I10" s="49">
        <v>123.89288198063818</v>
      </c>
      <c r="J10" s="49">
        <v>73.980800435355349</v>
      </c>
      <c r="K10" s="49">
        <v>12.982840511127268</v>
      </c>
      <c r="L10" s="49">
        <v>9.4680500000000016</v>
      </c>
      <c r="M10" s="34">
        <f>'Total Al Consumption'!M10/Production!M10*1000</f>
        <v>57.841315356793359</v>
      </c>
    </row>
    <row r="11" spans="1:13" x14ac:dyDescent="0.2">
      <c r="C11" s="84">
        <v>2021</v>
      </c>
      <c r="D11" s="48">
        <v>145.21053776049317</v>
      </c>
      <c r="E11" s="49">
        <v>173.11798816276644</v>
      </c>
      <c r="F11" s="49">
        <v>206.773108908311</v>
      </c>
      <c r="G11" s="49">
        <v>72.951560362388477</v>
      </c>
      <c r="H11" s="49">
        <v>244.50221482613438</v>
      </c>
      <c r="I11" s="49">
        <v>135.42809481261699</v>
      </c>
      <c r="J11" s="49">
        <v>80.57853564840434</v>
      </c>
      <c r="K11" s="49">
        <v>12.982840511127268</v>
      </c>
      <c r="L11" s="49">
        <v>9.5650500000000012</v>
      </c>
      <c r="M11" s="34">
        <f>'Total Al Consumption'!M11/Production!M11*1000</f>
        <v>62.265477743441913</v>
      </c>
    </row>
    <row r="12" spans="1:13" x14ac:dyDescent="0.2">
      <c r="C12" s="84">
        <v>2022</v>
      </c>
      <c r="D12" s="48">
        <v>153.86898839671539</v>
      </c>
      <c r="E12" s="49">
        <v>188.16421032536087</v>
      </c>
      <c r="F12" s="49">
        <v>215.48030350564565</v>
      </c>
      <c r="G12" s="49">
        <v>75.705576259772087</v>
      </c>
      <c r="H12" s="49">
        <v>257.66880774003056</v>
      </c>
      <c r="I12" s="49">
        <v>146.65538731266605</v>
      </c>
      <c r="J12" s="49">
        <v>87.498609451911207</v>
      </c>
      <c r="K12" s="49">
        <v>12.982840511127268</v>
      </c>
      <c r="L12" s="49">
        <v>9.6620500000000007</v>
      </c>
      <c r="M12" s="34">
        <f>'Total Al Consumption'!M12/Production!M12*1000</f>
        <v>66.713882210711375</v>
      </c>
    </row>
    <row r="13" spans="1:13" x14ac:dyDescent="0.2">
      <c r="C13" s="84">
        <v>2023</v>
      </c>
      <c r="D13" s="48">
        <v>162.52743903293759</v>
      </c>
      <c r="E13" s="49">
        <v>201.90476868627002</v>
      </c>
      <c r="F13" s="49">
        <v>224.18749810298041</v>
      </c>
      <c r="G13" s="49">
        <v>78.56933947309588</v>
      </c>
      <c r="H13" s="49">
        <v>271.83581949956829</v>
      </c>
      <c r="I13" s="49">
        <v>157.76577726626462</v>
      </c>
      <c r="J13" s="49">
        <v>94.770220685262927</v>
      </c>
      <c r="K13" s="49">
        <v>12.982840511127266</v>
      </c>
      <c r="L13" s="49">
        <v>9.759050000000002</v>
      </c>
      <c r="M13" s="34">
        <f>'Total Al Consumption'!M13/Production!M13*1000</f>
        <v>71.266768140781551</v>
      </c>
    </row>
    <row r="14" spans="1:13" x14ac:dyDescent="0.2">
      <c r="C14" s="84">
        <v>2024</v>
      </c>
      <c r="D14" s="48">
        <v>171.18588966915985</v>
      </c>
      <c r="E14" s="49">
        <v>215.46832218464868</v>
      </c>
      <c r="F14" s="49">
        <v>232.89469270031503</v>
      </c>
      <c r="G14" s="49">
        <v>81.547268897258405</v>
      </c>
      <c r="H14" s="49">
        <v>287.10177792820764</v>
      </c>
      <c r="I14" s="49">
        <v>167.15723178422374</v>
      </c>
      <c r="J14" s="49">
        <v>102.42523548352482</v>
      </c>
      <c r="K14" s="49">
        <v>12.982840511127268</v>
      </c>
      <c r="L14" s="49">
        <v>9.8560500000000015</v>
      </c>
      <c r="M14" s="34">
        <f>'Total Al Consumption'!M14/Production!M14*1000</f>
        <v>75.856326228387715</v>
      </c>
    </row>
    <row r="15" spans="1:13" x14ac:dyDescent="0.2">
      <c r="C15" s="84">
        <v>2025</v>
      </c>
      <c r="D15" s="48">
        <v>179.84434030538208</v>
      </c>
      <c r="E15" s="49">
        <v>226.75484615151788</v>
      </c>
      <c r="F15" s="49">
        <v>238.27385933238952</v>
      </c>
      <c r="G15" s="49">
        <v>84.644238961053105</v>
      </c>
      <c r="H15" s="49">
        <v>303.57631613677461</v>
      </c>
      <c r="I15" s="49">
        <v>181.40747866419807</v>
      </c>
      <c r="J15" s="49">
        <v>110.49842149158995</v>
      </c>
      <c r="K15" s="49">
        <v>12.982840511127268</v>
      </c>
      <c r="L15" s="49">
        <v>9.9530500000000011</v>
      </c>
      <c r="M15" s="34">
        <f>'Total Al Consumption'!M15/Production!M15*1000</f>
        <v>81.645711273306105</v>
      </c>
    </row>
    <row r="16" spans="1:13" x14ac:dyDescent="0.2">
      <c r="C16" s="84">
        <v>2026</v>
      </c>
      <c r="D16" s="48">
        <v>188.50279094160427</v>
      </c>
      <c r="E16" s="49">
        <v>238.13445679704193</v>
      </c>
      <c r="F16" s="49">
        <v>243.65302596446406</v>
      </c>
      <c r="G16" s="49">
        <v>87.865078786821599</v>
      </c>
      <c r="H16" s="49">
        <v>321.37844097679488</v>
      </c>
      <c r="I16" s="49">
        <v>196.00933999540942</v>
      </c>
      <c r="J16" s="49">
        <v>119.02770279183088</v>
      </c>
      <c r="K16" s="49">
        <v>12.98284051112727</v>
      </c>
      <c r="L16" s="49">
        <v>10.050050000000002</v>
      </c>
      <c r="M16" s="34">
        <f>'Total Al Consumption'!M16/Production!M16*1000</f>
        <v>87.228541050552337</v>
      </c>
    </row>
    <row r="17" spans="3:13" x14ac:dyDescent="0.2">
      <c r="C17" s="84">
        <v>2027</v>
      </c>
      <c r="D17" s="48">
        <v>197.16124157782647</v>
      </c>
      <c r="E17" s="49">
        <v>249.77829333738481</v>
      </c>
      <c r="F17" s="49">
        <v>249.03219259653858</v>
      </c>
      <c r="G17" s="49">
        <v>91.214943953565225</v>
      </c>
      <c r="H17" s="49">
        <v>340.64079817246471</v>
      </c>
      <c r="I17" s="49">
        <v>210.07877707663721</v>
      </c>
      <c r="J17" s="49">
        <v>128.05443746505151</v>
      </c>
      <c r="K17" s="49">
        <v>12.982840511127266</v>
      </c>
      <c r="L17" s="49">
        <v>10.147050000000002</v>
      </c>
      <c r="M17" s="34">
        <f>'Total Al Consumption'!M17/Production!M17*1000</f>
        <v>93.053565823076056</v>
      </c>
    </row>
    <row r="18" spans="3:13" x14ac:dyDescent="0.2">
      <c r="C18" s="84">
        <v>2028</v>
      </c>
      <c r="D18" s="48">
        <v>205.81969221404876</v>
      </c>
      <c r="E18" s="49">
        <v>261.80254349584311</v>
      </c>
      <c r="F18" s="49">
        <v>254.41135922861309</v>
      </c>
      <c r="G18" s="49">
        <v>94.699009099791226</v>
      </c>
      <c r="H18" s="49">
        <v>361.50731642316902</v>
      </c>
      <c r="I18" s="49">
        <v>224.14647300574816</v>
      </c>
      <c r="J18" s="49">
        <v>137.62371989103417</v>
      </c>
      <c r="K18" s="49">
        <v>12.982840511127268</v>
      </c>
      <c r="L18" s="49">
        <v>10.244050000000001</v>
      </c>
      <c r="M18" s="34">
        <f>'Total Al Consumption'!M18/Production!M18*1000</f>
        <v>99.210412915436422</v>
      </c>
    </row>
    <row r="19" spans="3:13" x14ac:dyDescent="0.2">
      <c r="C19" s="84">
        <v>2029</v>
      </c>
      <c r="D19" s="48">
        <v>214.47814285027098</v>
      </c>
      <c r="E19" s="49">
        <v>274.24794838115355</v>
      </c>
      <c r="F19" s="49">
        <v>259.79052586068764</v>
      </c>
      <c r="G19" s="49">
        <v>98.32301521010325</v>
      </c>
      <c r="H19" s="49">
        <v>384.13766306967057</v>
      </c>
      <c r="I19" s="49">
        <v>238.21235793159937</v>
      </c>
      <c r="J19" s="49">
        <v>147.78471009983934</v>
      </c>
      <c r="K19" s="49">
        <v>12.982840511127264</v>
      </c>
      <c r="L19" s="49">
        <v>10.341050000000001</v>
      </c>
      <c r="M19" s="34">
        <f>'Total Al Consumption'!M19/Production!M19*1000</f>
        <v>105.77201582852739</v>
      </c>
    </row>
    <row r="20" spans="3:13" x14ac:dyDescent="0.2">
      <c r="C20" s="85">
        <v>2030</v>
      </c>
      <c r="D20" s="50">
        <v>222.84797144706943</v>
      </c>
      <c r="E20" s="51">
        <v>283.50234838750686</v>
      </c>
      <c r="F20" s="51">
        <v>265.16969249276212</v>
      </c>
      <c r="G20" s="51">
        <v>102.09259911547235</v>
      </c>
      <c r="H20" s="51">
        <v>408.7058989598134</v>
      </c>
      <c r="I20" s="51">
        <v>252.27636212604313</v>
      </c>
      <c r="J20" s="51">
        <v>158.59099271003421</v>
      </c>
      <c r="K20" s="51">
        <v>12.982840511127268</v>
      </c>
      <c r="L20" s="51">
        <v>10.43805</v>
      </c>
      <c r="M20" s="35">
        <f>'Total Al Consumption'!M20/Production!M20*1000</f>
        <v>112.41657149517088</v>
      </c>
    </row>
  </sheetData>
  <phoneticPr fontId="10" type="noConversion"/>
  <hyperlinks>
    <hyperlink ref="A1" location="Title!A1" display="Return" xr:uid="{0F14B534-BE31-7249-AC9E-73D965F81DB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7F47B-7C71-E949-9969-253EB43B1FA5}">
  <sheetPr codeName="Sheet6"/>
  <dimension ref="A1:M39"/>
  <sheetViews>
    <sheetView showGridLines="0" topLeftCell="A4" workbookViewId="0">
      <selection activeCell="D25" sqref="D25"/>
    </sheetView>
  </sheetViews>
  <sheetFormatPr baseColWidth="10" defaultRowHeight="16" x14ac:dyDescent="0.2"/>
  <cols>
    <col min="1" max="3" width="10.83203125" style="39"/>
    <col min="4" max="4" width="25.5" style="39" bestFit="1" customWidth="1"/>
    <col min="5" max="5" width="25.33203125" style="39" bestFit="1" customWidth="1"/>
    <col min="6" max="6" width="23.83203125" style="39" bestFit="1" customWidth="1"/>
    <col min="7" max="7" width="33" style="39" bestFit="1" customWidth="1"/>
    <col min="8" max="9" width="14.33203125" style="39" customWidth="1"/>
    <col min="10" max="10" width="20.83203125" style="39" bestFit="1" customWidth="1"/>
    <col min="11" max="12" width="14.33203125" style="39" customWidth="1"/>
    <col min="13" max="13" width="13.1640625" style="39" customWidth="1"/>
    <col min="14" max="16384" width="10.83203125" style="39"/>
  </cols>
  <sheetData>
    <row r="1" spans="1:13" x14ac:dyDescent="0.2">
      <c r="A1" s="23" t="s">
        <v>25</v>
      </c>
    </row>
    <row r="4" spans="1:13" x14ac:dyDescent="0.2">
      <c r="C4" s="253" t="s">
        <v>31</v>
      </c>
      <c r="D4" s="253"/>
      <c r="E4" s="43"/>
      <c r="F4" s="43"/>
      <c r="G4" s="43"/>
      <c r="H4" s="43"/>
      <c r="I4" s="43"/>
      <c r="J4" s="43"/>
      <c r="K4" s="43"/>
      <c r="L4" s="43"/>
    </row>
    <row r="5" spans="1:13" ht="19" x14ac:dyDescent="0.25">
      <c r="C5" s="96"/>
      <c r="D5" s="29" t="s">
        <v>11</v>
      </c>
      <c r="E5" s="30" t="s">
        <v>12</v>
      </c>
      <c r="F5" s="30" t="s">
        <v>13</v>
      </c>
      <c r="G5" s="30" t="s">
        <v>14</v>
      </c>
      <c r="H5" s="30" t="s">
        <v>6</v>
      </c>
      <c r="I5" s="30" t="s">
        <v>15</v>
      </c>
      <c r="J5" s="30" t="s">
        <v>16</v>
      </c>
      <c r="K5" s="58" t="s">
        <v>17</v>
      </c>
      <c r="L5" s="30" t="s">
        <v>18</v>
      </c>
      <c r="M5" s="33" t="s">
        <v>10</v>
      </c>
    </row>
    <row r="6" spans="1:13" x14ac:dyDescent="0.2">
      <c r="C6" s="83">
        <v>2016</v>
      </c>
      <c r="D6" s="44">
        <v>1382861.1014105924</v>
      </c>
      <c r="E6" s="45">
        <v>5390.5011169040199</v>
      </c>
      <c r="F6" s="45">
        <v>4640.1687218143652</v>
      </c>
      <c r="G6" s="45">
        <v>12719.523211733665</v>
      </c>
      <c r="H6" s="45">
        <v>146474.4306665</v>
      </c>
      <c r="I6" s="45">
        <v>61452.766403324997</v>
      </c>
      <c r="J6" s="45">
        <v>354699.69710375002</v>
      </c>
      <c r="K6" s="59">
        <f>SUM(D6:F6)</f>
        <v>1392891.7712493108</v>
      </c>
      <c r="L6" s="52">
        <f>SUM(G6:H6)</f>
        <v>159193.95387823367</v>
      </c>
      <c r="M6" s="56">
        <f>SUM(D6:J6)</f>
        <v>1968238.1886346193</v>
      </c>
    </row>
    <row r="7" spans="1:13" x14ac:dyDescent="0.2">
      <c r="C7" s="84">
        <v>2017</v>
      </c>
      <c r="D7" s="44">
        <v>1429748.5490369808</v>
      </c>
      <c r="E7" s="45">
        <v>8038.5398718753331</v>
      </c>
      <c r="F7" s="45">
        <v>9866.9759970199902</v>
      </c>
      <c r="G7" s="45">
        <v>12027.534751474301</v>
      </c>
      <c r="H7" s="45">
        <v>195135.18202849998</v>
      </c>
      <c r="I7" s="45">
        <v>80345.309208451756</v>
      </c>
      <c r="J7" s="45">
        <v>353000.79827475001</v>
      </c>
      <c r="K7" s="59">
        <f t="shared" ref="K7:K20" si="0">SUM(D7:F7)</f>
        <v>1447654.0649058763</v>
      </c>
      <c r="L7" s="52">
        <f t="shared" ref="L7:L20" si="1">SUM(G7:H7)</f>
        <v>207162.71677997429</v>
      </c>
      <c r="M7" s="56">
        <f t="shared" ref="M7:M20" si="2">SUM(D7:J7)</f>
        <v>2088162.8891690522</v>
      </c>
    </row>
    <row r="8" spans="1:13" x14ac:dyDescent="0.2">
      <c r="C8" s="84">
        <v>2018</v>
      </c>
      <c r="D8" s="44">
        <v>1324142.7716380553</v>
      </c>
      <c r="E8" s="45">
        <v>20376.811938906041</v>
      </c>
      <c r="F8" s="45">
        <v>17521.314993206663</v>
      </c>
      <c r="G8" s="45">
        <v>11851.816171193028</v>
      </c>
      <c r="H8" s="45">
        <v>237228.69463250006</v>
      </c>
      <c r="I8" s="45">
        <v>80790.914759299136</v>
      </c>
      <c r="J8" s="45">
        <v>343889.4512196061</v>
      </c>
      <c r="K8" s="59">
        <f t="shared" si="0"/>
        <v>1362040.8985701681</v>
      </c>
      <c r="L8" s="52">
        <f t="shared" si="1"/>
        <v>249080.51080369309</v>
      </c>
      <c r="M8" s="56">
        <f t="shared" si="2"/>
        <v>2035801.7753527667</v>
      </c>
    </row>
    <row r="9" spans="1:13" x14ac:dyDescent="0.2">
      <c r="C9" s="84">
        <v>2019</v>
      </c>
      <c r="D9" s="44">
        <v>1397333.7798998959</v>
      </c>
      <c r="E9" s="45">
        <v>27667.822100847166</v>
      </c>
      <c r="F9" s="45">
        <v>26520.490984639415</v>
      </c>
      <c r="G9" s="45">
        <v>12229.846599359473</v>
      </c>
      <c r="H9" s="45">
        <v>272135.06933826802</v>
      </c>
      <c r="I9" s="45">
        <v>91685.141324608674</v>
      </c>
      <c r="J9" s="45">
        <v>345120.41256449395</v>
      </c>
      <c r="K9" s="59">
        <f t="shared" si="0"/>
        <v>1451522.0929853825</v>
      </c>
      <c r="L9" s="52">
        <f t="shared" si="1"/>
        <v>284364.91593762749</v>
      </c>
      <c r="M9" s="56">
        <f t="shared" si="2"/>
        <v>2172692.5628121123</v>
      </c>
    </row>
    <row r="10" spans="1:13" x14ac:dyDescent="0.2">
      <c r="C10" s="84">
        <v>2020</v>
      </c>
      <c r="D10" s="44">
        <v>1432893.4194481419</v>
      </c>
      <c r="E10" s="45">
        <v>34238.816990378684</v>
      </c>
      <c r="F10" s="45">
        <v>36392.529494457143</v>
      </c>
      <c r="G10" s="45">
        <v>12657.0488514832</v>
      </c>
      <c r="H10" s="45">
        <v>310683.17931109847</v>
      </c>
      <c r="I10" s="45">
        <v>103636.87656863808</v>
      </c>
      <c r="J10" s="45">
        <v>346522.8589941049</v>
      </c>
      <c r="K10" s="59">
        <f t="shared" si="0"/>
        <v>1503524.7659329779</v>
      </c>
      <c r="L10" s="52">
        <f t="shared" si="1"/>
        <v>323340.22816258168</v>
      </c>
      <c r="M10" s="56">
        <f t="shared" si="2"/>
        <v>2277024.7296583029</v>
      </c>
    </row>
    <row r="11" spans="1:13" x14ac:dyDescent="0.2">
      <c r="C11" s="84">
        <v>2021</v>
      </c>
      <c r="D11" s="44">
        <v>1509717.7982691179</v>
      </c>
      <c r="E11" s="45">
        <v>42361.034198762223</v>
      </c>
      <c r="F11" s="45">
        <v>49467.598735740736</v>
      </c>
      <c r="G11" s="45">
        <v>13140.69489544383</v>
      </c>
      <c r="H11" s="45">
        <v>341387.2432243214</v>
      </c>
      <c r="I11" s="45">
        <v>116763.6803042969</v>
      </c>
      <c r="J11" s="45">
        <v>348097.96147906157</v>
      </c>
      <c r="K11" s="59">
        <f t="shared" si="0"/>
        <v>1601546.4312036207</v>
      </c>
      <c r="L11" s="52">
        <f t="shared" si="1"/>
        <v>354527.93811976525</v>
      </c>
      <c r="M11" s="56">
        <f t="shared" si="2"/>
        <v>2420936.0111067444</v>
      </c>
    </row>
    <row r="12" spans="1:13" x14ac:dyDescent="0.2">
      <c r="C12" s="84">
        <v>2022</v>
      </c>
      <c r="D12" s="44">
        <v>1585660.729836032</v>
      </c>
      <c r="E12" s="45">
        <v>52398.030307371962</v>
      </c>
      <c r="F12" s="45">
        <v>66582.011732767613</v>
      </c>
      <c r="G12" s="45">
        <v>13689.291561338256</v>
      </c>
      <c r="H12" s="45">
        <v>367350.29566495726</v>
      </c>
      <c r="I12" s="45">
        <v>131197.77416026389</v>
      </c>
      <c r="J12" s="45">
        <v>349846.9731557421</v>
      </c>
      <c r="K12" s="59">
        <f t="shared" si="0"/>
        <v>1704640.7718761715</v>
      </c>
      <c r="L12" s="52">
        <f t="shared" si="1"/>
        <v>381039.58722629549</v>
      </c>
      <c r="M12" s="56">
        <f t="shared" si="2"/>
        <v>2566725.1064184732</v>
      </c>
    </row>
    <row r="13" spans="1:13" x14ac:dyDescent="0.2">
      <c r="C13" s="84">
        <v>2023</v>
      </c>
      <c r="D13" s="44">
        <v>1659428.2544433721</v>
      </c>
      <c r="E13" s="45">
        <v>64797.898985608663</v>
      </c>
      <c r="F13" s="45">
        <v>86682.318348188579</v>
      </c>
      <c r="G13" s="45">
        <v>14312.580566695435</v>
      </c>
      <c r="H13" s="45">
        <v>392849.03418409801</v>
      </c>
      <c r="I13" s="45">
        <v>147087.99339965024</v>
      </c>
      <c r="J13" s="45">
        <v>351771.2300661031</v>
      </c>
      <c r="K13" s="59">
        <f t="shared" si="0"/>
        <v>1810908.4717771695</v>
      </c>
      <c r="L13" s="52">
        <f t="shared" si="1"/>
        <v>407161.61475079344</v>
      </c>
      <c r="M13" s="56">
        <f t="shared" si="2"/>
        <v>2716929.3099937164</v>
      </c>
    </row>
    <row r="14" spans="1:13" x14ac:dyDescent="0.2">
      <c r="C14" s="84">
        <v>2024</v>
      </c>
      <c r="D14" s="44">
        <v>1729371.6944448899</v>
      </c>
      <c r="E14" s="45">
        <v>80112.855396328712</v>
      </c>
      <c r="F14" s="45">
        <v>112276.06074699755</v>
      </c>
      <c r="G14" s="45">
        <v>15021.90027900186</v>
      </c>
      <c r="H14" s="45">
        <v>410589.32479901362</v>
      </c>
      <c r="I14" s="45">
        <v>164602.00918211043</v>
      </c>
      <c r="J14" s="45">
        <v>353872.15193579707</v>
      </c>
      <c r="K14" s="59">
        <f t="shared" si="0"/>
        <v>1921760.6105882162</v>
      </c>
      <c r="L14" s="52">
        <f t="shared" si="1"/>
        <v>425611.22507801547</v>
      </c>
      <c r="M14" s="56">
        <f t="shared" si="2"/>
        <v>2865845.9967841394</v>
      </c>
    </row>
    <row r="15" spans="1:13" x14ac:dyDescent="0.2">
      <c r="C15" s="84">
        <v>2025</v>
      </c>
      <c r="D15" s="44">
        <v>1846866.1502780826</v>
      </c>
      <c r="E15" s="45">
        <v>98219.806449097683</v>
      </c>
      <c r="F15" s="45">
        <v>145428.82298355317</v>
      </c>
      <c r="G15" s="45">
        <v>15830.608082542865</v>
      </c>
      <c r="H15" s="45">
        <v>436134.34182170773</v>
      </c>
      <c r="I15" s="45">
        <v>183928.85988131404</v>
      </c>
      <c r="J15" s="45">
        <v>356151.24299098935</v>
      </c>
      <c r="K15" s="59">
        <f t="shared" si="0"/>
        <v>2090514.7797107333</v>
      </c>
      <c r="L15" s="52">
        <f t="shared" si="1"/>
        <v>451964.94990425056</v>
      </c>
      <c r="M15" s="56">
        <f t="shared" si="2"/>
        <v>3082559.832487287</v>
      </c>
    </row>
    <row r="16" spans="1:13" x14ac:dyDescent="0.2">
      <c r="C16" s="84">
        <v>2026</v>
      </c>
      <c r="D16" s="44">
        <v>1924607.0486237863</v>
      </c>
      <c r="E16" s="45">
        <v>114454.93042124131</v>
      </c>
      <c r="F16" s="45">
        <v>194179.91905848877</v>
      </c>
      <c r="G16" s="45">
        <v>16754.075324648387</v>
      </c>
      <c r="H16" s="45">
        <v>446712.10172267875</v>
      </c>
      <c r="I16" s="45">
        <v>205281.83572549501</v>
      </c>
      <c r="J16" s="45">
        <v>358610.09281429753</v>
      </c>
      <c r="K16" s="59">
        <f t="shared" si="0"/>
        <v>2233241.8981035165</v>
      </c>
      <c r="L16" s="52">
        <f t="shared" si="1"/>
        <v>463466.17704732716</v>
      </c>
      <c r="M16" s="56">
        <f t="shared" si="2"/>
        <v>3260600.0036906363</v>
      </c>
    </row>
    <row r="17" spans="3:13" x14ac:dyDescent="0.2">
      <c r="C17" s="84">
        <v>2027</v>
      </c>
      <c r="D17" s="44">
        <v>1990157.9997873944</v>
      </c>
      <c r="E17" s="45">
        <v>133381.26878168448</v>
      </c>
      <c r="F17" s="45">
        <v>258934.44595237909</v>
      </c>
      <c r="G17" s="45">
        <v>17810.261153236199</v>
      </c>
      <c r="H17" s="45">
        <v>455215.20003879548</v>
      </c>
      <c r="I17" s="45">
        <v>228901.76753239287</v>
      </c>
      <c r="J17" s="45">
        <v>361250.3772402904</v>
      </c>
      <c r="K17" s="59">
        <f t="shared" si="0"/>
        <v>2382473.7145214579</v>
      </c>
      <c r="L17" s="52">
        <f t="shared" si="1"/>
        <v>473025.46119203168</v>
      </c>
      <c r="M17" s="56">
        <f t="shared" si="2"/>
        <v>3445651.3204861726</v>
      </c>
    </row>
    <row r="18" spans="3:13" x14ac:dyDescent="0.2">
      <c r="C18" s="84">
        <v>2028</v>
      </c>
      <c r="D18" s="44">
        <v>2037979.4120046315</v>
      </c>
      <c r="E18" s="45">
        <v>155445.27814097295</v>
      </c>
      <c r="F18" s="45">
        <v>345000.95068382914</v>
      </c>
      <c r="G18" s="45">
        <v>19019.986642467084</v>
      </c>
      <c r="H18" s="45">
        <v>463861.19554418919</v>
      </c>
      <c r="I18" s="45">
        <v>255060.77779105393</v>
      </c>
      <c r="J18" s="45">
        <v>364073.85929100699</v>
      </c>
      <c r="K18" s="59">
        <f t="shared" si="0"/>
        <v>2538425.6408294337</v>
      </c>
      <c r="L18" s="52">
        <f t="shared" si="1"/>
        <v>482881.18218665628</v>
      </c>
      <c r="M18" s="56">
        <f t="shared" si="2"/>
        <v>3640441.4600981507</v>
      </c>
    </row>
    <row r="19" spans="3:13" x14ac:dyDescent="0.2">
      <c r="C19" s="84">
        <v>2029</v>
      </c>
      <c r="D19" s="44">
        <v>2060892.8768555652</v>
      </c>
      <c r="E19" s="45">
        <v>181167.81768518977</v>
      </c>
      <c r="F19" s="45">
        <v>459360.08217796101</v>
      </c>
      <c r="G19" s="45">
        <v>20407.656509862052</v>
      </c>
      <c r="H19" s="45">
        <v>472652.55445044284</v>
      </c>
      <c r="I19" s="45">
        <v>284066.5609516832</v>
      </c>
      <c r="J19" s="45">
        <v>367082.39015196968</v>
      </c>
      <c r="K19" s="59">
        <f t="shared" si="0"/>
        <v>2701420.7767187161</v>
      </c>
      <c r="L19" s="52">
        <f t="shared" si="1"/>
        <v>493060.21096030489</v>
      </c>
      <c r="M19" s="56">
        <f t="shared" si="2"/>
        <v>3845629.9387826743</v>
      </c>
    </row>
    <row r="20" spans="3:13" x14ac:dyDescent="0.2">
      <c r="C20" s="85">
        <v>2030</v>
      </c>
      <c r="D20" s="46">
        <v>2044007.5739125223</v>
      </c>
      <c r="E20" s="47">
        <v>211155.97668020302</v>
      </c>
      <c r="F20" s="47">
        <v>594724.97132779413</v>
      </c>
      <c r="G20" s="47">
        <v>22001.763022396506</v>
      </c>
      <c r="H20" s="47">
        <v>481591.78847936774</v>
      </c>
      <c r="I20" s="47">
        <v>316267.26969447802</v>
      </c>
      <c r="J20" s="47">
        <v>370277.91018918582</v>
      </c>
      <c r="K20" s="60">
        <f t="shared" si="0"/>
        <v>2849888.5219205194</v>
      </c>
      <c r="L20" s="54">
        <f t="shared" si="1"/>
        <v>503593.55150176422</v>
      </c>
      <c r="M20" s="57">
        <f t="shared" si="2"/>
        <v>4040027.2533059479</v>
      </c>
    </row>
    <row r="23" spans="3:13" x14ac:dyDescent="0.2">
      <c r="C23" s="253" t="s">
        <v>30</v>
      </c>
      <c r="D23" s="253"/>
    </row>
    <row r="24" spans="3:13" ht="19" x14ac:dyDescent="0.25">
      <c r="C24" s="96"/>
      <c r="D24" s="29" t="s">
        <v>202</v>
      </c>
      <c r="E24" s="30" t="s">
        <v>23</v>
      </c>
      <c r="F24" s="254" t="s">
        <v>201</v>
      </c>
      <c r="G24" s="62" t="s">
        <v>200</v>
      </c>
    </row>
    <row r="25" spans="3:13" x14ac:dyDescent="0.2">
      <c r="C25" s="83">
        <v>2016</v>
      </c>
      <c r="D25" s="61">
        <v>6050000</v>
      </c>
      <c r="E25" s="70">
        <f>'Total Al Consumption'!M6</f>
        <v>3592119.8825218552</v>
      </c>
      <c r="F25" s="66">
        <v>0.32532862622059822</v>
      </c>
      <c r="G25" s="67">
        <f>M6/E25</f>
        <v>0.54793221078490673</v>
      </c>
    </row>
    <row r="26" spans="3:13" x14ac:dyDescent="0.2">
      <c r="C26" s="84">
        <v>2017</v>
      </c>
      <c r="D26" s="61">
        <v>6750000</v>
      </c>
      <c r="E26" s="70">
        <f>'Total Al Consumption'!M7</f>
        <v>3887699.8348797057</v>
      </c>
      <c r="F26" s="66">
        <v>0.30935746506208184</v>
      </c>
      <c r="G26" s="67">
        <f t="shared" ref="G26:G39" si="3">M7/E26</f>
        <v>0.53712039968581182</v>
      </c>
    </row>
    <row r="27" spans="3:13" x14ac:dyDescent="0.2">
      <c r="C27" s="84">
        <v>2018</v>
      </c>
      <c r="D27" s="61">
        <v>6412500</v>
      </c>
      <c r="E27" s="70">
        <f>'Total Al Consumption'!M8</f>
        <v>3848543.0918382388</v>
      </c>
      <c r="F27" s="66">
        <v>0.31747396106865761</v>
      </c>
      <c r="G27" s="67">
        <f t="shared" si="3"/>
        <v>0.52897985725304053</v>
      </c>
    </row>
    <row r="28" spans="3:13" x14ac:dyDescent="0.2">
      <c r="C28" s="84">
        <v>2019</v>
      </c>
      <c r="D28" s="61">
        <v>6733125</v>
      </c>
      <c r="E28" s="70">
        <f>'Total Al Consumption'!M9</f>
        <v>4251885.5106101679</v>
      </c>
      <c r="F28" s="66">
        <v>0.32268709741941703</v>
      </c>
      <c r="G28" s="67">
        <f t="shared" si="3"/>
        <v>0.51099507674662659</v>
      </c>
    </row>
    <row r="29" spans="3:13" x14ac:dyDescent="0.2">
      <c r="C29" s="84">
        <v>2020</v>
      </c>
      <c r="D29" s="61">
        <v>7069781.25</v>
      </c>
      <c r="E29" s="70">
        <f>'Total Al Consumption'!M10</f>
        <v>4589604.041648061</v>
      </c>
      <c r="F29" s="66">
        <v>0.3220785267802031</v>
      </c>
      <c r="G29" s="67">
        <f t="shared" si="3"/>
        <v>0.49612661767673011</v>
      </c>
    </row>
    <row r="30" spans="3:13" x14ac:dyDescent="0.2">
      <c r="C30" s="84">
        <v>2021</v>
      </c>
      <c r="D30" s="61">
        <v>7423270.3125</v>
      </c>
      <c r="E30" s="70">
        <f>'Total Al Consumption'!M11</f>
        <v>5018370.4629646139</v>
      </c>
      <c r="F30" s="66">
        <v>0.32612796101876351</v>
      </c>
      <c r="G30" s="67">
        <f t="shared" si="3"/>
        <v>0.48241476570395936</v>
      </c>
    </row>
    <row r="31" spans="3:13" x14ac:dyDescent="0.2">
      <c r="C31" s="84">
        <v>2022</v>
      </c>
      <c r="D31" s="61">
        <v>7794433.828125</v>
      </c>
      <c r="E31" s="70">
        <f>'Total Al Consumption'!M12</f>
        <v>5458233.2193002002</v>
      </c>
      <c r="F31" s="66">
        <v>0.32930231534673443</v>
      </c>
      <c r="G31" s="67">
        <f t="shared" si="3"/>
        <v>0.47024833921397607</v>
      </c>
    </row>
    <row r="32" spans="3:13" x14ac:dyDescent="0.2">
      <c r="C32" s="84">
        <v>2023</v>
      </c>
      <c r="D32" s="61">
        <v>8184155.51953125</v>
      </c>
      <c r="E32" s="70">
        <f>'Total Al Consumption'!M13</f>
        <v>5919387.3090550825</v>
      </c>
      <c r="F32" s="66">
        <v>0.33197430125928612</v>
      </c>
      <c r="G32" s="67">
        <f t="shared" si="3"/>
        <v>0.4589882648559826</v>
      </c>
    </row>
    <row r="33" spans="3:7" x14ac:dyDescent="0.2">
      <c r="C33" s="84">
        <v>2024</v>
      </c>
      <c r="D33" s="61">
        <v>8593363.2955078129</v>
      </c>
      <c r="E33" s="70">
        <f>'Total Al Consumption'!M14</f>
        <v>6396790.3281961121</v>
      </c>
      <c r="F33" s="66">
        <v>0.33349526817774161</v>
      </c>
      <c r="G33" s="67">
        <f t="shared" si="3"/>
        <v>0.44801312060392401</v>
      </c>
    </row>
    <row r="34" spans="3:7" x14ac:dyDescent="0.2">
      <c r="C34" s="84">
        <v>2025</v>
      </c>
      <c r="D34" s="61">
        <v>9023031.4602832031</v>
      </c>
      <c r="E34" s="70">
        <f>'Total Al Consumption'!M15</f>
        <v>7050543.3759950381</v>
      </c>
      <c r="F34" s="66">
        <v>0.34163239328775824</v>
      </c>
      <c r="G34" s="67">
        <f t="shared" si="3"/>
        <v>0.43720883173096536</v>
      </c>
    </row>
    <row r="35" spans="3:7" x14ac:dyDescent="0.2">
      <c r="C35" s="84">
        <v>2026</v>
      </c>
      <c r="D35" s="61">
        <v>9474183.0332973637</v>
      </c>
      <c r="E35" s="70">
        <f>'Total Al Consumption'!M16</f>
        <v>7679110.5029570926</v>
      </c>
      <c r="F35" s="66">
        <v>0.34415632379395017</v>
      </c>
      <c r="G35" s="67">
        <f t="shared" si="3"/>
        <v>0.42460647003777791</v>
      </c>
    </row>
    <row r="36" spans="3:7" x14ac:dyDescent="0.2">
      <c r="C36" s="84">
        <v>2027</v>
      </c>
      <c r="D36" s="61">
        <v>9947892.1849622317</v>
      </c>
      <c r="E36" s="70">
        <f>'Total Al Consumption'!M17</f>
        <v>8354829.2252478618</v>
      </c>
      <c r="F36" s="66">
        <v>0.34636999038799443</v>
      </c>
      <c r="G36" s="67">
        <f t="shared" si="3"/>
        <v>0.41241433278774775</v>
      </c>
    </row>
    <row r="37" spans="3:7" x14ac:dyDescent="0.2">
      <c r="C37" s="84">
        <v>2028</v>
      </c>
      <c r="D37" s="61">
        <v>10445286.794210345</v>
      </c>
      <c r="E37" s="70">
        <f>'Total Al Consumption'!M18</f>
        <v>9088856.8431006465</v>
      </c>
      <c r="F37" s="66">
        <v>0.34852479705162226</v>
      </c>
      <c r="G37" s="67">
        <f t="shared" si="3"/>
        <v>0.40053898118789388</v>
      </c>
    </row>
    <row r="38" spans="3:7" x14ac:dyDescent="0.2">
      <c r="C38" s="84">
        <v>2029</v>
      </c>
      <c r="D38" s="61">
        <v>10967551.133920861</v>
      </c>
      <c r="E38" s="70">
        <f>'Total Al Consumption'!M19</f>
        <v>9891776.38601931</v>
      </c>
      <c r="F38" s="66">
        <v>0.35063706490401148</v>
      </c>
      <c r="G38" s="67">
        <f t="shared" si="3"/>
        <v>0.38877040773161359</v>
      </c>
    </row>
    <row r="39" spans="3:7" x14ac:dyDescent="0.2">
      <c r="C39" s="85">
        <v>2030</v>
      </c>
      <c r="D39" s="64">
        <v>11515928.690616906</v>
      </c>
      <c r="E39" s="71">
        <f>'Total Al Consumption'!M20</f>
        <v>10737467.246268654</v>
      </c>
      <c r="F39" s="68">
        <v>0.3508207945571713</v>
      </c>
      <c r="G39" s="69">
        <f t="shared" si="3"/>
        <v>0.37625514105385383</v>
      </c>
    </row>
  </sheetData>
  <phoneticPr fontId="10" type="noConversion"/>
  <hyperlinks>
    <hyperlink ref="A1" location="Title!A1" display="Return" xr:uid="{C0934045-9ACC-D540-9A35-179C5EF74DA0}"/>
  </hyperlinks>
  <pageMargins left="0.7" right="0.7" top="0.75" bottom="0.75" header="0.3" footer="0.3"/>
  <ignoredErrors>
    <ignoredError sqref="K7:M2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2A5D9-B1A5-B242-A3D8-44B6CB328FF9}">
  <sheetPr codeName="Sheet7"/>
  <dimension ref="A1:F20"/>
  <sheetViews>
    <sheetView showGridLines="0" workbookViewId="0">
      <selection activeCell="C4" sqref="C4:E4"/>
    </sheetView>
  </sheetViews>
  <sheetFormatPr baseColWidth="10" defaultRowHeight="16" x14ac:dyDescent="0.2"/>
  <cols>
    <col min="1" max="3" width="10.83203125" style="39"/>
    <col min="4" max="6" width="14.83203125" style="39" customWidth="1"/>
    <col min="7" max="16384" width="10.83203125" style="39"/>
  </cols>
  <sheetData>
    <row r="1" spans="1:6" x14ac:dyDescent="0.2">
      <c r="A1" s="23" t="s">
        <v>25</v>
      </c>
    </row>
    <row r="4" spans="1:6" x14ac:dyDescent="0.2">
      <c r="C4" s="253" t="s">
        <v>203</v>
      </c>
      <c r="D4" s="253"/>
      <c r="E4" s="253"/>
      <c r="F4" s="43"/>
    </row>
    <row r="5" spans="1:6" ht="19" x14ac:dyDescent="0.25">
      <c r="C5" s="96"/>
      <c r="D5" s="29" t="s">
        <v>32</v>
      </c>
      <c r="E5" s="30" t="s">
        <v>33</v>
      </c>
      <c r="F5" s="58" t="s">
        <v>34</v>
      </c>
    </row>
    <row r="6" spans="1:6" x14ac:dyDescent="0.2">
      <c r="C6" s="89">
        <v>2016</v>
      </c>
      <c r="D6" s="44">
        <v>24075700</v>
      </c>
      <c r="E6" s="45">
        <v>345000</v>
      </c>
      <c r="F6" s="76">
        <f>E6/(D6+E6)</f>
        <v>1.4127359166608656E-2</v>
      </c>
    </row>
    <row r="7" spans="1:6" x14ac:dyDescent="0.2">
      <c r="C7" s="87">
        <v>2017</v>
      </c>
      <c r="D7" s="44">
        <v>24214700</v>
      </c>
      <c r="E7" s="45">
        <v>592000</v>
      </c>
      <c r="F7" s="74">
        <f t="shared" ref="F7:F20" si="0">E7/(D7+E7)</f>
        <v>2.3864520472291761E-2</v>
      </c>
    </row>
    <row r="8" spans="1:6" x14ac:dyDescent="0.2">
      <c r="C8" s="87">
        <v>2018</v>
      </c>
      <c r="D8" s="44">
        <v>22134458</v>
      </c>
      <c r="E8" s="45">
        <v>1035000</v>
      </c>
      <c r="F8" s="74">
        <f t="shared" si="0"/>
        <v>4.4670876634231152E-2</v>
      </c>
    </row>
    <row r="9" spans="1:6" x14ac:dyDescent="0.2">
      <c r="C9" s="87">
        <v>2019</v>
      </c>
      <c r="D9" s="44">
        <v>22416291</v>
      </c>
      <c r="E9" s="45">
        <v>1345500</v>
      </c>
      <c r="F9" s="74">
        <f t="shared" si="0"/>
        <v>5.6624519591136881E-2</v>
      </c>
    </row>
    <row r="10" spans="1:6" x14ac:dyDescent="0.2">
      <c r="C10" s="87">
        <v>2020</v>
      </c>
      <c r="D10" s="44">
        <v>22090129</v>
      </c>
      <c r="E10" s="45">
        <v>1614600</v>
      </c>
      <c r="F10" s="74">
        <f t="shared" si="0"/>
        <v>6.8112991293846889E-2</v>
      </c>
    </row>
    <row r="11" spans="1:6" x14ac:dyDescent="0.2">
      <c r="C11" s="87">
        <v>2021</v>
      </c>
      <c r="D11" s="44">
        <v>22384616</v>
      </c>
      <c r="E11" s="45">
        <v>1937520</v>
      </c>
      <c r="F11" s="74">
        <f t="shared" si="0"/>
        <v>7.9660766636614477E-2</v>
      </c>
    </row>
    <row r="12" spans="1:6" x14ac:dyDescent="0.2">
      <c r="C12" s="87">
        <v>2022</v>
      </c>
      <c r="D12" s="44">
        <v>22629147</v>
      </c>
      <c r="E12" s="45">
        <v>2325024</v>
      </c>
      <c r="F12" s="74">
        <f t="shared" si="0"/>
        <v>9.3171758741254121E-2</v>
      </c>
    </row>
    <row r="13" spans="1:6" x14ac:dyDescent="0.2">
      <c r="C13" s="87">
        <v>2023</v>
      </c>
      <c r="D13" s="44">
        <v>22810858</v>
      </c>
      <c r="E13" s="45">
        <v>2790029</v>
      </c>
      <c r="F13" s="74">
        <f t="shared" si="0"/>
        <v>0.10898173176577827</v>
      </c>
    </row>
    <row r="14" spans="1:6" x14ac:dyDescent="0.2">
      <c r="C14" s="87">
        <v>2024</v>
      </c>
      <c r="D14" s="44">
        <v>22914235</v>
      </c>
      <c r="E14" s="45">
        <v>3348034</v>
      </c>
      <c r="F14" s="74">
        <f t="shared" si="0"/>
        <v>0.12748456730833121</v>
      </c>
    </row>
    <row r="15" spans="1:6" x14ac:dyDescent="0.2">
      <c r="C15" s="87">
        <v>2025</v>
      </c>
      <c r="D15" s="44">
        <v>23603867</v>
      </c>
      <c r="E15" s="45">
        <v>4051122</v>
      </c>
      <c r="F15" s="74">
        <f t="shared" si="0"/>
        <v>0.1464879266449898</v>
      </c>
    </row>
    <row r="16" spans="1:6" x14ac:dyDescent="0.2">
      <c r="C16" s="87">
        <v>2026</v>
      </c>
      <c r="D16" s="44">
        <v>23741396</v>
      </c>
      <c r="E16" s="45">
        <v>4960178</v>
      </c>
      <c r="F16" s="74">
        <f t="shared" si="0"/>
        <v>0.17281902379291114</v>
      </c>
    </row>
    <row r="17" spans="3:6" x14ac:dyDescent="0.2">
      <c r="C17" s="87">
        <v>2027</v>
      </c>
      <c r="D17" s="44">
        <v>23710647</v>
      </c>
      <c r="E17" s="45">
        <v>6080939</v>
      </c>
      <c r="F17" s="74">
        <f t="shared" si="0"/>
        <v>0.20411598764832459</v>
      </c>
    </row>
    <row r="18" spans="3:6" x14ac:dyDescent="0.2">
      <c r="C18" s="87">
        <v>2028</v>
      </c>
      <c r="D18" s="44">
        <v>23464571</v>
      </c>
      <c r="E18" s="45">
        <v>7463999</v>
      </c>
      <c r="F18" s="74">
        <f t="shared" si="0"/>
        <v>0.24133023285589991</v>
      </c>
    </row>
    <row r="19" spans="3:6" x14ac:dyDescent="0.2">
      <c r="C19" s="87">
        <v>2029</v>
      </c>
      <c r="D19" s="44">
        <v>22944635</v>
      </c>
      <c r="E19" s="45">
        <v>9172247</v>
      </c>
      <c r="F19" s="74">
        <f t="shared" si="0"/>
        <v>0.28558958494165154</v>
      </c>
    </row>
    <row r="20" spans="3:6" x14ac:dyDescent="0.2">
      <c r="C20" s="88">
        <v>2030</v>
      </c>
      <c r="D20" s="46">
        <v>22078050</v>
      </c>
      <c r="E20" s="47">
        <v>11283894</v>
      </c>
      <c r="F20" s="75">
        <f t="shared" si="0"/>
        <v>0.33822651341900223</v>
      </c>
    </row>
  </sheetData>
  <phoneticPr fontId="10" type="noConversion"/>
  <hyperlinks>
    <hyperlink ref="A1" location="Title!A1" display="Return" xr:uid="{38E6FD05-0AAD-A943-A7F0-F255675B1F0A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052E6-C805-F743-9F15-3C53D1B805FB}">
  <sheetPr codeName="Sheet8"/>
  <dimension ref="A1:E20"/>
  <sheetViews>
    <sheetView showGridLines="0" workbookViewId="0">
      <selection activeCell="C4" sqref="C4:D4"/>
    </sheetView>
  </sheetViews>
  <sheetFormatPr baseColWidth="10" defaultRowHeight="16" x14ac:dyDescent="0.2"/>
  <cols>
    <col min="1" max="3" width="10.83203125" style="39"/>
    <col min="4" max="5" width="13.1640625" style="39" customWidth="1"/>
    <col min="6" max="16384" width="10.83203125" style="39"/>
  </cols>
  <sheetData>
    <row r="1" spans="1:5" x14ac:dyDescent="0.2">
      <c r="A1" s="23" t="s">
        <v>25</v>
      </c>
    </row>
    <row r="4" spans="1:5" x14ac:dyDescent="0.2">
      <c r="C4" s="253" t="s">
        <v>204</v>
      </c>
      <c r="D4" s="253"/>
      <c r="E4" s="253"/>
    </row>
    <row r="5" spans="1:5" ht="19" x14ac:dyDescent="0.25">
      <c r="C5" s="96"/>
      <c r="D5" s="58" t="s">
        <v>35</v>
      </c>
      <c r="E5" s="62" t="s">
        <v>205</v>
      </c>
    </row>
    <row r="6" spans="1:5" x14ac:dyDescent="0.2">
      <c r="C6" s="83">
        <v>2016</v>
      </c>
      <c r="D6" s="77">
        <v>129751.2071895885</v>
      </c>
      <c r="E6" s="72">
        <v>40245.697617445352</v>
      </c>
    </row>
    <row r="7" spans="1:5" x14ac:dyDescent="0.2">
      <c r="C7" s="84">
        <v>2017</v>
      </c>
      <c r="D7" s="77">
        <v>218159.78610767852</v>
      </c>
      <c r="E7" s="72">
        <v>74609.190372680023</v>
      </c>
    </row>
    <row r="8" spans="1:5" x14ac:dyDescent="0.2">
      <c r="C8" s="84">
        <v>2018</v>
      </c>
      <c r="D8" s="77">
        <v>399283.10859647556</v>
      </c>
      <c r="E8" s="72">
        <v>146449.35457505434</v>
      </c>
    </row>
    <row r="9" spans="1:5" x14ac:dyDescent="0.2">
      <c r="C9" s="84">
        <v>2019</v>
      </c>
      <c r="D9" s="77">
        <v>534369.16612096783</v>
      </c>
      <c r="E9" s="72">
        <v>208218.05278196122</v>
      </c>
    </row>
    <row r="10" spans="1:5" x14ac:dyDescent="0.2">
      <c r="C10" s="84">
        <v>2020</v>
      </c>
      <c r="D10" s="77">
        <v>660407.14424231055</v>
      </c>
      <c r="E10" s="72">
        <v>271506.68616569677</v>
      </c>
    </row>
    <row r="11" spans="1:5" x14ac:dyDescent="0.2">
      <c r="C11" s="84">
        <v>2021</v>
      </c>
      <c r="D11" s="77">
        <v>814450.8827121628</v>
      </c>
      <c r="E11" s="72">
        <v>352115.19672457292</v>
      </c>
    </row>
    <row r="12" spans="1:5" x14ac:dyDescent="0.2">
      <c r="C12" s="84">
        <v>2022</v>
      </c>
      <c r="D12" s="77">
        <v>1001370.8769102741</v>
      </c>
      <c r="E12" s="72">
        <v>453747.46595336276</v>
      </c>
    </row>
    <row r="13" spans="1:5" x14ac:dyDescent="0.2">
      <c r="C13" s="84">
        <v>2023</v>
      </c>
      <c r="D13" s="77">
        <v>1227410.9273305561</v>
      </c>
      <c r="E13" s="72">
        <v>579237.9390454595</v>
      </c>
    </row>
    <row r="14" spans="1:5" x14ac:dyDescent="0.2">
      <c r="C14" s="84">
        <v>2024</v>
      </c>
      <c r="D14" s="77">
        <v>1500725.9976326115</v>
      </c>
      <c r="E14" s="72">
        <v>736333.60648882063</v>
      </c>
    </row>
    <row r="15" spans="1:5" x14ac:dyDescent="0.2">
      <c r="C15" s="84">
        <v>2025</v>
      </c>
      <c r="D15" s="77">
        <v>1847096.4220133433</v>
      </c>
      <c r="E15" s="72">
        <v>930559.57315880933</v>
      </c>
    </row>
    <row r="16" spans="1:5" x14ac:dyDescent="0.2">
      <c r="C16" s="84">
        <v>2026</v>
      </c>
      <c r="D16" s="77">
        <v>2299126.8677924494</v>
      </c>
      <c r="E16" s="72">
        <v>1187772.0085066138</v>
      </c>
    </row>
    <row r="17" spans="3:5" x14ac:dyDescent="0.2">
      <c r="C17" s="84">
        <v>2027</v>
      </c>
      <c r="D17" s="77">
        <v>2866368.0419252119</v>
      </c>
      <c r="E17" s="72">
        <v>1517863.0978869838</v>
      </c>
    </row>
    <row r="18" spans="3:5" x14ac:dyDescent="0.2">
      <c r="C18" s="84">
        <v>2028</v>
      </c>
      <c r="D18" s="77">
        <v>3580138.9605747228</v>
      </c>
      <c r="E18" s="72">
        <v>1942434.1966275575</v>
      </c>
    </row>
    <row r="19" spans="3:5" x14ac:dyDescent="0.2">
      <c r="C19" s="84">
        <v>2029</v>
      </c>
      <c r="D19" s="77">
        <v>4479791.5148025416</v>
      </c>
      <c r="E19" s="72">
        <v>2489242.0465593776</v>
      </c>
    </row>
    <row r="20" spans="3:5" x14ac:dyDescent="0.2">
      <c r="C20" s="85">
        <v>2030</v>
      </c>
      <c r="D20" s="78">
        <v>5618784.7153843567</v>
      </c>
      <c r="E20" s="73">
        <v>3160763.6146074808</v>
      </c>
    </row>
  </sheetData>
  <phoneticPr fontId="10" type="noConversion"/>
  <hyperlinks>
    <hyperlink ref="A1" location="Title!A1" display="Return" xr:uid="{F583CFB9-7396-6344-88DF-60EDC2E5DE48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7BBED-208F-7749-976E-FB7C5CD26604}">
  <sheetPr codeName="Sheet11"/>
  <dimension ref="A1:H30"/>
  <sheetViews>
    <sheetView showGridLines="0" workbookViewId="0">
      <selection activeCell="C5" sqref="C5"/>
    </sheetView>
  </sheetViews>
  <sheetFormatPr baseColWidth="10" defaultRowHeight="16" x14ac:dyDescent="0.2"/>
  <cols>
    <col min="1" max="2" width="10.83203125" style="39"/>
    <col min="3" max="3" width="11" style="39" bestFit="1" customWidth="1"/>
    <col min="4" max="7" width="13" style="39" customWidth="1"/>
    <col min="8" max="16384" width="10.83203125" style="39"/>
  </cols>
  <sheetData>
    <row r="1" spans="1:7" x14ac:dyDescent="0.2">
      <c r="A1" s="23" t="s">
        <v>25</v>
      </c>
    </row>
    <row r="4" spans="1:7" ht="24" x14ac:dyDescent="0.3">
      <c r="B4" s="101"/>
      <c r="C4" s="253" t="s">
        <v>209</v>
      </c>
      <c r="D4" s="253"/>
      <c r="E4" s="43"/>
    </row>
    <row r="5" spans="1:7" ht="19" x14ac:dyDescent="0.25">
      <c r="C5" s="96"/>
      <c r="D5" s="58" t="s">
        <v>58</v>
      </c>
      <c r="E5" s="62" t="s">
        <v>59</v>
      </c>
      <c r="F5" s="62" t="s">
        <v>10</v>
      </c>
      <c r="G5" s="62" t="s">
        <v>60</v>
      </c>
    </row>
    <row r="6" spans="1:7" x14ac:dyDescent="0.2">
      <c r="C6" s="83">
        <v>2016</v>
      </c>
      <c r="D6" s="77">
        <v>28159.453026909126</v>
      </c>
      <c r="E6" s="72">
        <v>12086.244590536224</v>
      </c>
      <c r="F6" s="97">
        <f>D6+E6</f>
        <v>40245.697617445352</v>
      </c>
      <c r="G6" s="98">
        <v>116.65419599259522</v>
      </c>
    </row>
    <row r="7" spans="1:7" x14ac:dyDescent="0.2">
      <c r="C7" s="84">
        <v>2017</v>
      </c>
      <c r="D7" s="77">
        <v>56363.77866962293</v>
      </c>
      <c r="E7" s="72">
        <v>18245.411703057089</v>
      </c>
      <c r="F7" s="31">
        <f t="shared" ref="F7:F20" si="0">D7+E7</f>
        <v>74609.190372680023</v>
      </c>
      <c r="G7" s="99">
        <v>126.02903779168923</v>
      </c>
    </row>
    <row r="8" spans="1:7" x14ac:dyDescent="0.2">
      <c r="C8" s="84">
        <v>2018</v>
      </c>
      <c r="D8" s="77">
        <v>98851.316994353067</v>
      </c>
      <c r="E8" s="72">
        <v>47598.037580701282</v>
      </c>
      <c r="F8" s="31">
        <f t="shared" si="0"/>
        <v>146449.35457505434</v>
      </c>
      <c r="G8" s="99">
        <v>141.4969609420815</v>
      </c>
    </row>
    <row r="9" spans="1:7" x14ac:dyDescent="0.2">
      <c r="C9" s="84">
        <v>2019</v>
      </c>
      <c r="D9" s="77">
        <v>143162.47461443971</v>
      </c>
      <c r="E9" s="72">
        <v>65055.578167521497</v>
      </c>
      <c r="F9" s="31">
        <f t="shared" si="0"/>
        <v>208218.05278196122</v>
      </c>
      <c r="G9" s="99">
        <v>154.75143276251299</v>
      </c>
    </row>
    <row r="10" spans="1:7" x14ac:dyDescent="0.2">
      <c r="C10" s="84">
        <v>2020</v>
      </c>
      <c r="D10" s="77">
        <v>189626.23718953916</v>
      </c>
      <c r="E10" s="72">
        <v>81880.448976157597</v>
      </c>
      <c r="F10" s="31">
        <f t="shared" si="0"/>
        <v>271506.68616569677</v>
      </c>
      <c r="G10" s="99">
        <v>168.15724400204184</v>
      </c>
    </row>
    <row r="11" spans="1:7" x14ac:dyDescent="0.2">
      <c r="C11" s="84">
        <v>2021</v>
      </c>
      <c r="D11" s="77">
        <v>249539.19285733803</v>
      </c>
      <c r="E11" s="72">
        <v>102576.0038672349</v>
      </c>
      <c r="F11" s="31">
        <f t="shared" si="0"/>
        <v>352115.19672457292</v>
      </c>
      <c r="G11" s="99">
        <v>181.73499975462082</v>
      </c>
    </row>
    <row r="12" spans="1:7" x14ac:dyDescent="0.2">
      <c r="C12" s="84">
        <v>2022</v>
      </c>
      <c r="D12" s="77">
        <v>325472.90319766593</v>
      </c>
      <c r="E12" s="72">
        <v>128274.56275569684</v>
      </c>
      <c r="F12" s="31">
        <f t="shared" si="0"/>
        <v>453747.46595336276</v>
      </c>
      <c r="G12" s="99">
        <v>195.15818587393625</v>
      </c>
    </row>
    <row r="13" spans="1:7" x14ac:dyDescent="0.2">
      <c r="C13" s="84">
        <v>2023</v>
      </c>
      <c r="D13" s="77">
        <v>419088.47883810499</v>
      </c>
      <c r="E13" s="72">
        <v>160149.46020735454</v>
      </c>
      <c r="F13" s="31">
        <f t="shared" si="0"/>
        <v>579237.9390454595</v>
      </c>
      <c r="G13" s="99">
        <v>207.61000657894937</v>
      </c>
    </row>
    <row r="14" spans="1:7" x14ac:dyDescent="0.2">
      <c r="C14" s="84">
        <v>2024</v>
      </c>
      <c r="D14" s="77">
        <v>536690.22064410045</v>
      </c>
      <c r="E14" s="72">
        <v>199643.38584472024</v>
      </c>
      <c r="F14" s="31">
        <f t="shared" si="0"/>
        <v>736333.60648882063</v>
      </c>
      <c r="G14" s="99">
        <v>219.93014601668344</v>
      </c>
    </row>
    <row r="15" spans="1:7" x14ac:dyDescent="0.2">
      <c r="C15" s="84">
        <v>2025</v>
      </c>
      <c r="D15" s="77">
        <v>683411.44220944424</v>
      </c>
      <c r="E15" s="72">
        <v>247148.13094936512</v>
      </c>
      <c r="F15" s="31">
        <f t="shared" si="0"/>
        <v>930559.57315880933</v>
      </c>
      <c r="G15" s="99">
        <v>229.70415928199873</v>
      </c>
    </row>
    <row r="16" spans="1:7" x14ac:dyDescent="0.2">
      <c r="C16" s="84">
        <v>2026</v>
      </c>
      <c r="D16" s="77">
        <v>897135.36954542215</v>
      </c>
      <c r="E16" s="72">
        <v>290636.63896119164</v>
      </c>
      <c r="F16" s="31">
        <f t="shared" si="0"/>
        <v>1187772.0085066138</v>
      </c>
      <c r="G16" s="99">
        <v>239.46156942485001</v>
      </c>
    </row>
    <row r="17" spans="3:8" x14ac:dyDescent="0.2">
      <c r="C17" s="84">
        <v>2027</v>
      </c>
      <c r="D17" s="77">
        <v>1176251.9425317191</v>
      </c>
      <c r="E17" s="72">
        <v>341611.15535526478</v>
      </c>
      <c r="F17" s="31">
        <f t="shared" si="0"/>
        <v>1517863.0978869838</v>
      </c>
      <c r="G17" s="99">
        <v>249.60998587339617</v>
      </c>
    </row>
    <row r="18" spans="3:8" x14ac:dyDescent="0.2">
      <c r="C18" s="84">
        <v>2028</v>
      </c>
      <c r="D18" s="77">
        <v>1541095.6980399541</v>
      </c>
      <c r="E18" s="72">
        <v>401338.49858760327</v>
      </c>
      <c r="F18" s="31">
        <f t="shared" si="0"/>
        <v>1942434.1966275573</v>
      </c>
      <c r="G18" s="99">
        <v>260.24041490728462</v>
      </c>
    </row>
    <row r="19" spans="3:8" x14ac:dyDescent="0.2">
      <c r="C19" s="84">
        <v>2029</v>
      </c>
      <c r="D19" s="77">
        <v>2017944.1032313143</v>
      </c>
      <c r="E19" s="72">
        <v>471297.943328063</v>
      </c>
      <c r="F19" s="31">
        <f t="shared" si="0"/>
        <v>2489242.0465593776</v>
      </c>
      <c r="G19" s="99">
        <v>271.38846637681888</v>
      </c>
    </row>
    <row r="20" spans="3:8" x14ac:dyDescent="0.2">
      <c r="C20" s="85">
        <v>2030</v>
      </c>
      <c r="D20" s="78">
        <v>2607548.5705899913</v>
      </c>
      <c r="E20" s="73">
        <v>553215.04401748988</v>
      </c>
      <c r="F20" s="32">
        <f t="shared" si="0"/>
        <v>3160763.6146074813</v>
      </c>
      <c r="G20" s="100">
        <v>280.11284177319294</v>
      </c>
    </row>
    <row r="30" spans="3:8" x14ac:dyDescent="0.2">
      <c r="H30" s="246"/>
    </row>
  </sheetData>
  <phoneticPr fontId="10" type="noConversion"/>
  <hyperlinks>
    <hyperlink ref="A1" location="Title!A1" display="Return" xr:uid="{CE394FC1-DAA5-EF47-82AD-101E329EE7E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Title</vt:lpstr>
      <vt:lpstr>Summary</vt:lpstr>
      <vt:lpstr>Production</vt:lpstr>
      <vt:lpstr>Total Al Consumption</vt:lpstr>
      <vt:lpstr>Unit Al Consumption</vt:lpstr>
      <vt:lpstr>Secondary Al Consumption</vt:lpstr>
      <vt:lpstr>Passenger Production Outlook</vt:lpstr>
      <vt:lpstr>NEV Max Al Consumption</vt:lpstr>
      <vt:lpstr>NEV Al Consumption   </vt:lpstr>
      <vt:lpstr>BEV_Al Consumption by Type </vt:lpstr>
      <vt:lpstr>Hybrid Al Consumption</vt:lpstr>
      <vt:lpstr>BEV_Al Consumption</vt:lpstr>
      <vt:lpstr>Major Producers</vt:lpstr>
      <vt:lpstr>Al Penetration</vt:lpstr>
      <vt:lpstr>Hybrid_Al Products</vt:lpstr>
      <vt:lpstr>BEV_Al Products</vt:lpstr>
      <vt:lpstr>ICE_Penetration</vt:lpstr>
      <vt:lpstr>Consumption by Price Range_ICE</vt:lpstr>
      <vt:lpstr>Al Consumption Breakdown_ICE</vt:lpstr>
      <vt:lpstr>ICE Consumption by brand</vt:lpstr>
      <vt:lpstr>Al Consumption_ICE Forecast</vt:lpstr>
      <vt:lpstr>ICE_Al Products</vt:lpstr>
      <vt:lpstr>Truck</vt:lpstr>
      <vt:lpstr>Truck_Breakdown</vt:lpstr>
      <vt:lpstr>Bus</vt:lpstr>
      <vt:lpstr>Special-duty Vehicles</vt:lpstr>
      <vt:lpstr>2 &amp; 3 Wheels</vt:lpstr>
      <vt:lpstr>Energy Consumption By Weight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 Lei</dc:creator>
  <cp:lastModifiedBy>Liping Li</cp:lastModifiedBy>
  <dcterms:created xsi:type="dcterms:W3CDTF">2019-02-18T08:18:27Z</dcterms:created>
  <dcterms:modified xsi:type="dcterms:W3CDTF">2019-02-21T07:04:21Z</dcterms:modified>
</cp:coreProperties>
</file>