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intalu-my.sharepoint.com/personal/bertram_international-aluminium_org/Documents/Marlen/IAI/Projects/GBCCA/Eunomia/"/>
    </mc:Choice>
  </mc:AlternateContent>
  <xr:revisionPtr revIDLastSave="61" documentId="8_{D8FD5AD4-1137-434E-AB57-3C4439D2C991}" xr6:coauthVersionLast="47" xr6:coauthVersionMax="47" xr10:uidLastSave="{016E4071-1FDC-47E2-BA17-C983E4E3B560}"/>
  <bookViews>
    <workbookView xWindow="-110" yWindow="-110" windowWidth="38620" windowHeight="21100" xr2:uid="{78F7D5CA-861D-4733-9674-929AEFF5DF61}"/>
  </bookViews>
  <sheets>
    <sheet name="Title Page" sheetId="41" r:id="rId1"/>
    <sheet name="Aluminium" sheetId="34" r:id="rId2"/>
    <sheet name="Glass" sheetId="35" r:id="rId3"/>
    <sheet name="PET" sheetId="36" r:id="rId4"/>
    <sheet name="Lists" sheetId="11" state="hidden" r:id="rId5"/>
    <sheet name="Comparison to Previous Study" sheetId="42" state="hidden" r:id="rId6"/>
  </sheets>
  <externalReferences>
    <externalReference r:id="rId7"/>
    <externalReference r:id="rId8"/>
  </externalReferences>
  <definedNames>
    <definedName name="_xlnm._FilterDatabase" localSheetId="1" hidden="1">Aluminium!$B$4:$D$39</definedName>
    <definedName name="_xlnm._FilterDatabase" localSheetId="2" hidden="1">Glass!$B$4:$D$39</definedName>
    <definedName name="_xlnm._FilterDatabase" localSheetId="3" hidden="1">PET!$B$4:$D$39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2" l="1"/>
  <c r="D10" i="42"/>
  <c r="C10" i="42"/>
  <c r="E9" i="42"/>
  <c r="D9" i="42"/>
  <c r="C9" i="42"/>
  <c r="E8" i="42"/>
  <c r="D8" i="42"/>
  <c r="C8" i="42"/>
  <c r="E7" i="42"/>
  <c r="D7" i="42"/>
  <c r="C7" i="42"/>
  <c r="E6" i="42"/>
  <c r="D6" i="42"/>
  <c r="C6" i="42"/>
  <c r="D11" i="42" l="1"/>
  <c r="F9" i="42"/>
  <c r="C11" i="42"/>
  <c r="F6" i="42"/>
  <c r="F8" i="42"/>
  <c r="F7" i="42"/>
  <c r="F10" i="42"/>
  <c r="E11" i="42"/>
  <c r="C29" i="42"/>
  <c r="E25" i="42"/>
  <c r="F25" i="42" s="1"/>
  <c r="E26" i="42"/>
  <c r="E27" i="42"/>
  <c r="F27" i="42" s="1"/>
  <c r="E28" i="42"/>
  <c r="F28" i="42" s="1"/>
  <c r="E24" i="42"/>
  <c r="F24" i="42" s="1"/>
  <c r="D25" i="42"/>
  <c r="D26" i="42"/>
  <c r="D27" i="42"/>
  <c r="D28" i="42"/>
  <c r="D24" i="42"/>
  <c r="F11" i="42" l="1"/>
  <c r="D29" i="42"/>
  <c r="E29" i="42"/>
  <c r="F29" i="42" s="1"/>
  <c r="F26" i="42"/>
  <c r="C19" i="42" l="1"/>
  <c r="C18" i="42"/>
  <c r="E18" i="42" l="1"/>
  <c r="F18" i="42" s="1"/>
  <c r="D18" i="42" l="1"/>
  <c r="C17" i="42" l="1"/>
  <c r="C15" i="42" l="1"/>
  <c r="E16" i="42"/>
  <c r="C16" i="42"/>
  <c r="C20" i="42" s="1"/>
  <c r="F16" i="42" l="1"/>
  <c r="D19" i="42" l="1"/>
  <c r="E19" i="42" l="1"/>
  <c r="F19" i="42" s="1"/>
  <c r="E17" i="42" l="1"/>
  <c r="D17" i="42"/>
  <c r="F17" i="42" l="1"/>
  <c r="D16" i="42" l="1"/>
  <c r="D15" i="42" l="1"/>
  <c r="D20" i="42" s="1"/>
  <c r="E15" i="42"/>
  <c r="E20" i="42" l="1"/>
  <c r="F20" i="42" s="1"/>
  <c r="F15" i="42"/>
</calcChain>
</file>

<file path=xl/sharedStrings.xml><?xml version="1.0" encoding="utf-8"?>
<sst xmlns="http://schemas.openxmlformats.org/spreadsheetml/2006/main" count="346" uniqueCount="108">
  <si>
    <t xml:space="preserve">Global Beverage Recycling Dataset </t>
  </si>
  <si>
    <t>Overview</t>
  </si>
  <si>
    <t xml:space="preserve">Eunomia Research and Consulting Ltd. was commissioned by the International Aluminium Institute (IAI) to update previous work carried out in 2017 to establish the level of recycling achieved for different beverage packaging formats globally. 
The following dataset contains values for 'collected for recycling' and 'recycling' tonnages and rates for selected countries, and the calculated global rates, for aluminium cans, glass bottles, and PET beverage containers. The countries selected were chosen to cover 80% of the market share for each beverage container format.
</t>
  </si>
  <si>
    <t>Contents</t>
  </si>
  <si>
    <t>Tab</t>
  </si>
  <si>
    <t>Description</t>
  </si>
  <si>
    <t>Aluminium</t>
  </si>
  <si>
    <r>
      <t xml:space="preserve">The tab contains the POM, reported rates, collected for recycling tonnages, collected for recycling rates, recycling tonnages and recycling rates for </t>
    </r>
    <r>
      <rPr>
        <b/>
        <sz val="10"/>
        <color theme="1"/>
        <rFont val="Century Gothic"/>
        <family val="2"/>
      </rPr>
      <t>aluminium cans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</si>
  <si>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Glass</t>
  </si>
  <si>
    <r>
      <t xml:space="preserve">The tab contains the POM, reported rates, collected for recycling tonnages, collected for recycling rates, recycling tonnages and recycling rates for </t>
    </r>
    <r>
      <rPr>
        <b/>
        <sz val="10"/>
        <color theme="1"/>
        <rFont val="Century Gothic"/>
        <family val="2"/>
      </rPr>
      <t>glass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</si>
  <si>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PET</t>
  </si>
  <si>
    <r>
      <t xml:space="preserve">The tab contains the POM, reported rates, collected for recycling tonnages, collected for recycling rates, recycling tonnages and recycling rates for </t>
    </r>
    <r>
      <rPr>
        <b/>
        <sz val="10"/>
        <color theme="1"/>
        <rFont val="Century Gothic"/>
        <family val="2"/>
      </rPr>
      <t>PET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</si>
  <si>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Data Quality</t>
  </si>
  <si>
    <t>Red</t>
  </si>
  <si>
    <t>Amber</t>
  </si>
  <si>
    <t xml:space="preserve">Green </t>
  </si>
  <si>
    <t>Europe</t>
  </si>
  <si>
    <t>China</t>
  </si>
  <si>
    <t>Other</t>
  </si>
  <si>
    <t>Country</t>
  </si>
  <si>
    <t>Brazil</t>
  </si>
  <si>
    <t>Japan</t>
  </si>
  <si>
    <t>South Africa</t>
  </si>
  <si>
    <t>USA</t>
  </si>
  <si>
    <t>Europe and Central Asia</t>
  </si>
  <si>
    <t>North America</t>
  </si>
  <si>
    <t>Canada</t>
  </si>
  <si>
    <t>Chile</t>
  </si>
  <si>
    <t>Latin America and Caribbean</t>
  </si>
  <si>
    <t>India</t>
  </si>
  <si>
    <t>South Asia</t>
  </si>
  <si>
    <t>East Asia and Pacific</t>
  </si>
  <si>
    <t>Pakistan</t>
  </si>
  <si>
    <t>Australia</t>
  </si>
  <si>
    <t>Mexico</t>
  </si>
  <si>
    <t>PET bottles</t>
  </si>
  <si>
    <t>Region (World Bank Regions)</t>
  </si>
  <si>
    <t>Recycled Rate</t>
  </si>
  <si>
    <t>Algeria</t>
  </si>
  <si>
    <t>Middle East and North Africa</t>
  </si>
  <si>
    <t>n/a</t>
  </si>
  <si>
    <t>No data found</t>
  </si>
  <si>
    <t>Argentina</t>
  </si>
  <si>
    <t>Cambodia</t>
  </si>
  <si>
    <t>Colombia</t>
  </si>
  <si>
    <t>Egypt</t>
  </si>
  <si>
    <t>Ethiopia</t>
  </si>
  <si>
    <t>Sub-Sharan Africa</t>
  </si>
  <si>
    <t>Indonesia</t>
  </si>
  <si>
    <t>Iran</t>
  </si>
  <si>
    <t>Iraq</t>
  </si>
  <si>
    <t>Israel</t>
  </si>
  <si>
    <t>Kazakhstan</t>
  </si>
  <si>
    <t>Malaysia</t>
  </si>
  <si>
    <t>Nigeria</t>
  </si>
  <si>
    <t>Peru</t>
  </si>
  <si>
    <t>Philippines</t>
  </si>
  <si>
    <t>Russia</t>
  </si>
  <si>
    <t>Saudi Arabia</t>
  </si>
  <si>
    <t>South Korea</t>
  </si>
  <si>
    <t>Taiwan</t>
  </si>
  <si>
    <t>Thailand</t>
  </si>
  <si>
    <t>Turkiye</t>
  </si>
  <si>
    <t>United Arab Emirates</t>
  </si>
  <si>
    <t>United States</t>
  </si>
  <si>
    <t>Vietnam</t>
  </si>
  <si>
    <t>Totals</t>
  </si>
  <si>
    <t>Region</t>
  </si>
  <si>
    <t>Number of Countries with Data</t>
  </si>
  <si>
    <t>Regional collected for recycling rate</t>
  </si>
  <si>
    <t>Türkiye</t>
  </si>
  <si>
    <t xml:space="preserve">Totals </t>
  </si>
  <si>
    <t>POM</t>
  </si>
  <si>
    <t>Aluminium beverage containers</t>
  </si>
  <si>
    <t>Glass beverage containers</t>
  </si>
  <si>
    <t>Not specified</t>
  </si>
  <si>
    <t>Collection Point</t>
  </si>
  <si>
    <t>Collected for Recycling</t>
  </si>
  <si>
    <t>Recycling Rate</t>
  </si>
  <si>
    <t>Materials Covered</t>
  </si>
  <si>
    <t>Calculation points</t>
  </si>
  <si>
    <t>Plastic beverage containers</t>
  </si>
  <si>
    <t>DRS national return rate</t>
  </si>
  <si>
    <t>Transfer station inputs</t>
  </si>
  <si>
    <t>Recycled into raw material</t>
  </si>
  <si>
    <t>All plastic bottles</t>
  </si>
  <si>
    <t>Collected and sent to sorting facilities or recycling centres</t>
  </si>
  <si>
    <t>Sorting facility inputs</t>
  </si>
  <si>
    <t>Sorting facility outputs</t>
  </si>
  <si>
    <t>Beverage-specific</t>
  </si>
  <si>
    <t>Post sorting into bales</t>
  </si>
  <si>
    <t>Reprocessor inputs</t>
  </si>
  <si>
    <t>Packaging Level</t>
  </si>
  <si>
    <t xml:space="preserve">Post relabelling and delacquering </t>
  </si>
  <si>
    <t>Total beverages collected (multiple streams)</t>
  </si>
  <si>
    <t>Material level</t>
  </si>
  <si>
    <t>Post melting and cast into ingots</t>
  </si>
  <si>
    <t xml:space="preserve">Sheet ready </t>
  </si>
  <si>
    <t xml:space="preserve">No description of calculation point </t>
  </si>
  <si>
    <t>Draft results</t>
  </si>
  <si>
    <t>Tonnes POM</t>
  </si>
  <si>
    <t>Tonnes Collected</t>
  </si>
  <si>
    <t>Tonnes Recycled</t>
  </si>
  <si>
    <t>Current results</t>
  </si>
  <si>
    <t>2019 Study</t>
  </si>
  <si>
    <t>Totals based on countries in scope (excluding regional averages)</t>
  </si>
  <si>
    <t>Totals based on countries in scope (including regional averages)</t>
  </si>
  <si>
    <t xml:space="preserve">Final Dataset -Summary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</si>
</sst>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0.000"/>
  </numFmts>
  <fonts count="34" x14ac:knownFonts="1">
    <font>
      <sz val="10"/>
      <color theme="1"/>
      <name val="Century Gothic"/>
      <family val="2"/>
    </font>
    <font>
      <sz val="11"/>
      <color theme="1"/>
      <name val="Century Gothic"/>
      <family val="2"/>
      <scheme val="minor"/>
    </font>
    <font>
      <sz val="11"/>
      <color theme="1"/>
      <name val="Century Gothic"/>
      <family val="2"/>
      <scheme val="minor"/>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entury Gothic"/>
      <family val="2"/>
      <scheme val="minor"/>
    </font>
    <font>
      <u/>
      <sz val="10"/>
      <color theme="10"/>
      <name val="Franklin Gothic Book"/>
      <family val="2"/>
    </font>
    <font>
      <sz val="18"/>
      <color theme="3"/>
      <name val="Century Gothic"/>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0"/>
      <color theme="1"/>
      <name val="Century Gothic"/>
      <family val="2"/>
    </font>
    <font>
      <b/>
      <sz val="12"/>
      <color theme="4" tint="-0.499984740745262"/>
      <name val="Century Gothic"/>
      <family val="2"/>
    </font>
    <font>
      <b/>
      <sz val="11"/>
      <color theme="4" tint="-0.499984740745262"/>
      <name val="Century Gothic"/>
      <family val="2"/>
    </font>
    <font>
      <sz val="11"/>
      <color theme="4" tint="-0.499984740745262"/>
      <name val="Century Gothic"/>
      <family val="2"/>
    </font>
    <font>
      <u/>
      <sz val="10"/>
      <color theme="9"/>
      <name val="Century Gothic"/>
      <family val="2"/>
    </font>
    <font>
      <u/>
      <sz val="10"/>
      <color theme="7"/>
      <name val="Century Gothic"/>
      <family val="2"/>
    </font>
    <font>
      <sz val="10"/>
      <color theme="8" tint="-0.499984740745262"/>
      <name val="Century Gothic"/>
      <family val="2"/>
    </font>
    <font>
      <sz val="10"/>
      <name val="Century Gothic"/>
      <family val="2"/>
    </font>
    <font>
      <sz val="10"/>
      <color indexed="8"/>
      <name val="Century Gothic"/>
      <family val="2"/>
    </font>
    <font>
      <b/>
      <sz val="10"/>
      <color theme="1"/>
      <name val="Century Gothic"/>
      <family val="2"/>
    </font>
    <font>
      <b/>
      <sz val="10"/>
      <color theme="0" tint="-4.9989318521683403E-2"/>
      <name val="Century Gothic"/>
      <family val="2"/>
    </font>
    <font>
      <b/>
      <sz val="10"/>
      <name val="Century Gothic"/>
      <family val="2"/>
    </font>
    <font>
      <sz val="10"/>
      <color theme="0" tint="-4.9989318521683403E-2"/>
      <name val="Century Gothic"/>
      <family val="2"/>
    </font>
    <font>
      <sz val="10"/>
      <color theme="0"/>
      <name val="Century Gothic"/>
      <family val="2"/>
    </font>
    <font>
      <sz val="8"/>
      <color theme="1"/>
      <name val="Century Gothic"/>
      <family val="2"/>
    </font>
    <font>
      <b/>
      <sz val="20"/>
      <color theme="1"/>
      <name val="Century Gothic"/>
      <family val="2"/>
    </font>
    <font>
      <b/>
      <sz val="25"/>
      <color theme="1"/>
      <name val="Century Gothic"/>
      <family val="2"/>
    </font>
    <font>
      <b/>
      <sz val="25"/>
      <color rgb="FFFF0000"/>
      <name val="Century Gothic"/>
      <family val="2"/>
    </font>
  </fonts>
  <fills count="23">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rgb="FF7DD4C4"/>
        <bgColor indexed="64"/>
      </patternFill>
    </fill>
    <fill>
      <patternFill patternType="solid">
        <fgColor theme="5"/>
        <bgColor indexed="64"/>
      </patternFill>
    </fill>
    <fill>
      <patternFill patternType="solid">
        <fgColor theme="4" tint="0.79998168889431442"/>
        <bgColor indexed="64"/>
      </patternFill>
    </fill>
    <fill>
      <patternFill patternType="solid">
        <fgColor rgb="FFA8E2D8"/>
        <bgColor indexed="64"/>
      </patternFill>
    </fill>
    <fill>
      <patternFill patternType="solid">
        <fgColor rgb="FFD4F1EB"/>
        <bgColor indexed="64"/>
      </patternFill>
    </fill>
    <fill>
      <patternFill patternType="solid">
        <fgColor theme="2" tint="0.39994506668294322"/>
        <bgColor indexed="64"/>
      </patternFill>
    </fill>
    <fill>
      <patternFill patternType="solid">
        <fgColor theme="2" tint="0.59996337778862885"/>
        <bgColor indexed="64"/>
      </patternFill>
    </fill>
    <fill>
      <patternFill patternType="solid">
        <fgColor theme="2"/>
        <bgColor indexed="64"/>
      </patternFill>
    </fill>
    <fill>
      <patternFill patternType="solid">
        <fgColor theme="7" tint="0.59996337778862885"/>
        <bgColor indexed="64"/>
      </patternFill>
    </fill>
  </fills>
  <borders count="29">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ck">
        <color theme="4" tint="-0.499984740745262"/>
      </top>
      <bottom style="thick">
        <color theme="4" tint="-0.499984740745262"/>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4.9989318521683403E-2"/>
      </left>
      <right style="thin">
        <color theme="0" tint="-4.9989318521683403E-2"/>
      </right>
      <top style="thin">
        <color theme="3"/>
      </top>
      <bottom style="double">
        <color theme="3"/>
      </bottom>
      <diagonal/>
    </border>
    <border>
      <left style="thin">
        <color theme="4" tint="-0.499984740745262"/>
      </left>
      <right style="thin">
        <color theme="4" tint="-0.499984740745262"/>
      </right>
      <top style="thin">
        <color theme="4" tint="-0.499984740745262"/>
      </top>
      <bottom/>
      <diagonal/>
    </border>
    <border>
      <left style="thin">
        <color theme="4" tint="-0.24994659260841701"/>
      </left>
      <right/>
      <top style="thin">
        <color theme="4" tint="-0.499984740745262"/>
      </top>
      <bottom style="thin">
        <color theme="0" tint="-0.499984740745262"/>
      </bottom>
      <diagonal/>
    </border>
    <border>
      <left/>
      <right style="thin">
        <color theme="4" tint="-0.24994659260841701"/>
      </right>
      <top style="thin">
        <color theme="4" tint="-0.499984740745262"/>
      </top>
      <bottom style="thin">
        <color theme="0" tint="-0.499984740745262"/>
      </bottom>
      <diagonal/>
    </border>
    <border>
      <left/>
      <right/>
      <top style="thin">
        <color theme="4"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bottom style="thin">
        <color theme="4" tint="-0.499984740745262"/>
      </bottom>
      <diagonal/>
    </border>
  </borders>
  <cellStyleXfs count="67">
    <xf numFmtId="3" fontId="0" fillId="2" borderId="0" applyNumberFormat="0">
      <alignment horizontal="left" vertical="center" wrapText="1"/>
    </xf>
    <xf numFmtId="0" fontId="17" fillId="2" borderId="8" applyProtection="0">
      <alignment horizontal="left" vertical="center"/>
    </xf>
    <xf numFmtId="3" fontId="18" fillId="2" borderId="1" applyProtection="0">
      <alignment horizontal="left" vertical="center"/>
    </xf>
    <xf numFmtId="3" fontId="19" fillId="2" borderId="1" applyProtection="0">
      <alignment horizontal="left" vertical="center"/>
    </xf>
    <xf numFmtId="3" fontId="19" fillId="2" borderId="2" applyProtection="0">
      <alignment horizontal="left" vertical="center"/>
    </xf>
    <xf numFmtId="3" fontId="23" fillId="2" borderId="6" applyNumberFormat="0" applyProtection="0">
      <alignment horizontal="right" vertical="center" wrapText="1"/>
    </xf>
    <xf numFmtId="3" fontId="4" fillId="4" borderId="5" applyProtection="0">
      <alignment horizontal="right" vertical="center" wrapText="1"/>
    </xf>
    <xf numFmtId="3" fontId="22" fillId="2" borderId="0" applyNumberFormat="0" applyProtection="0">
      <alignment vertical="center"/>
    </xf>
    <xf numFmtId="3" fontId="25" fillId="2" borderId="22" applyProtection="0">
      <alignment vertical="center"/>
    </xf>
    <xf numFmtId="0" fontId="27" fillId="8" borderId="15" applyProtection="0">
      <alignment horizontal="left" vertical="center" wrapText="1"/>
    </xf>
    <xf numFmtId="0" fontId="27" fillId="20" borderId="15" applyProtection="0">
      <alignment horizontal="left" vertical="center" wrapText="1"/>
    </xf>
    <xf numFmtId="0" fontId="27" fillId="19" borderId="15" applyProtection="0">
      <alignment horizontal="left" vertical="center" wrapText="1"/>
    </xf>
    <xf numFmtId="3" fontId="5" fillId="3" borderId="4" applyProtection="0">
      <alignment horizontal="left" vertical="center" wrapText="1"/>
    </xf>
    <xf numFmtId="0" fontId="29" fillId="5" borderId="21" applyProtection="0">
      <alignment horizontal="left" vertical="center" wrapText="1" indent="1"/>
    </xf>
    <xf numFmtId="0" fontId="23" fillId="20" borderId="15" applyProtection="0">
      <alignment horizontal="left" vertical="center" wrapText="1" indent="1"/>
    </xf>
    <xf numFmtId="0" fontId="23" fillId="19" borderId="3" applyProtection="0">
      <alignment horizontal="left" vertical="center" wrapText="1" indent="1"/>
    </xf>
    <xf numFmtId="3" fontId="6" fillId="3" borderId="4" applyProtection="0">
      <alignment horizontal="left" vertical="center" wrapText="1" indent="1"/>
    </xf>
    <xf numFmtId="0" fontId="27" fillId="8" borderId="15" applyProtection="0">
      <alignment horizontal="right" vertical="center" wrapText="1"/>
    </xf>
    <xf numFmtId="0" fontId="27" fillId="20" borderId="15" applyProtection="0">
      <alignment horizontal="right" vertical="center" wrapText="1"/>
    </xf>
    <xf numFmtId="0" fontId="25" fillId="19" borderId="15" applyProtection="0">
      <alignment horizontal="right" vertical="center" wrapText="1"/>
    </xf>
    <xf numFmtId="3" fontId="5" fillId="3" borderId="4" applyProtection="0">
      <alignment horizontal="right" vertical="center" wrapText="1"/>
    </xf>
    <xf numFmtId="0" fontId="29" fillId="5" borderId="21" applyProtection="0">
      <alignment horizontal="right" vertical="center" wrapText="1"/>
    </xf>
    <xf numFmtId="0" fontId="23" fillId="20" borderId="15" applyProtection="0">
      <alignment horizontal="right" vertical="center" wrapText="1"/>
    </xf>
    <xf numFmtId="0" fontId="23" fillId="19" borderId="15" applyProtection="0">
      <alignment horizontal="right" vertical="center" wrapText="1"/>
    </xf>
    <xf numFmtId="3" fontId="6" fillId="3" borderId="4" applyProtection="0">
      <alignment horizontal="right" vertical="center" wrapText="1"/>
    </xf>
    <xf numFmtId="3" fontId="16" fillId="2" borderId="15" applyNumberFormat="0">
      <alignment horizontal="right" vertical="center" wrapText="1"/>
    </xf>
    <xf numFmtId="3" fontId="23" fillId="6" borderId="18" applyNumberFormat="0" applyProtection="0">
      <alignment horizontal="right" vertical="center" wrapText="1"/>
    </xf>
    <xf numFmtId="3" fontId="23" fillId="17" borderId="18" applyNumberFormat="0" applyProtection="0">
      <alignment horizontal="right" vertical="center" wrapText="1"/>
    </xf>
    <xf numFmtId="3" fontId="23" fillId="7" borderId="18" applyNumberFormat="0" applyProtection="0">
      <alignment horizontal="right" vertical="center"/>
    </xf>
    <xf numFmtId="3" fontId="6" fillId="5" borderId="10" applyProtection="0">
      <alignment horizontal="left" vertical="center" wrapText="1" indent="1"/>
    </xf>
    <xf numFmtId="0" fontId="26" fillId="5" borderId="16" applyProtection="0">
      <alignment horizontal="left" vertical="center" wrapText="1"/>
    </xf>
    <xf numFmtId="0" fontId="28" fillId="21" borderId="16" applyProtection="0">
      <alignment horizontal="left" vertical="center" wrapText="1" indent="1"/>
    </xf>
    <xf numFmtId="3" fontId="5" fillId="5" borderId="9" applyProtection="0">
      <alignment horizontal="left" vertical="center" wrapText="1"/>
    </xf>
    <xf numFmtId="3" fontId="6" fillId="5" borderId="10" applyProtection="0">
      <alignment horizontal="right" vertical="center" wrapText="1"/>
    </xf>
    <xf numFmtId="0" fontId="26" fillId="5" borderId="16" applyProtection="0">
      <alignment horizontal="right" vertical="center" wrapText="1"/>
    </xf>
    <xf numFmtId="0" fontId="28" fillId="21" borderId="17" applyProtection="0">
      <alignment horizontal="right" vertical="center" wrapText="1"/>
    </xf>
    <xf numFmtId="3" fontId="5" fillId="5" borderId="9" applyProtection="0">
      <alignment horizontal="right" vertical="center" wrapText="1"/>
    </xf>
    <xf numFmtId="3" fontId="23" fillId="22" borderId="7" applyNumberFormat="0" applyProtection="0">
      <alignment horizontal="right" vertical="center"/>
    </xf>
    <xf numFmtId="3" fontId="30" fillId="2" borderId="0">
      <alignment horizontal="left" vertical="center"/>
    </xf>
    <xf numFmtId="0" fontId="8" fillId="0" borderId="11" applyNumberFormat="0" applyFill="0" applyAlignment="0" applyProtection="0"/>
    <xf numFmtId="0" fontId="9" fillId="0" borderId="0" applyNumberFormat="0" applyFill="0" applyBorder="0" applyAlignment="0" applyProtection="0">
      <alignment vertical="top"/>
      <protection locked="0"/>
    </xf>
    <xf numFmtId="3" fontId="24" fillId="20" borderId="14" applyNumberFormat="0"/>
    <xf numFmtId="0" fontId="10" fillId="0" borderId="0" applyNumberFormat="0" applyFill="0" applyBorder="0" applyAlignment="0" applyProtection="0"/>
    <xf numFmtId="0" fontId="11"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4" fillId="12" borderId="12" applyNumberFormat="0" applyAlignment="0" applyProtection="0"/>
    <xf numFmtId="0" fontId="7" fillId="0" borderId="0" applyNumberFormat="0" applyFill="0" applyBorder="0" applyAlignment="0" applyProtection="0"/>
    <xf numFmtId="0" fontId="3" fillId="13" borderId="13" applyNumberFormat="0" applyFont="0" applyAlignment="0" applyProtection="0"/>
    <xf numFmtId="0" fontId="15" fillId="0" borderId="0" applyNumberFormat="0" applyFill="0" applyBorder="0" applyAlignment="0" applyProtection="0"/>
    <xf numFmtId="3" fontId="21" fillId="2" borderId="0" applyNumberFormat="0" applyFill="0" applyBorder="0" applyAlignment="0" applyProtection="0">
      <alignment horizontal="left" vertical="center" wrapText="1"/>
    </xf>
    <xf numFmtId="3" fontId="23" fillId="15" borderId="7" applyNumberFormat="0" applyProtection="0">
      <alignment horizontal="right" vertical="center"/>
    </xf>
    <xf numFmtId="0" fontId="26" fillId="21" borderId="16" applyProtection="0">
      <alignment horizontal="left" vertical="center" wrapText="1"/>
    </xf>
    <xf numFmtId="0" fontId="26" fillId="21" borderId="16" applyProtection="0">
      <alignment horizontal="right" vertical="center" wrapText="1"/>
    </xf>
    <xf numFmtId="3" fontId="20" fillId="2" borderId="0" applyNumberFormat="0" applyFill="0" applyBorder="0" applyAlignment="0" applyProtection="0">
      <alignment horizontal="left" vertical="center" wrapText="1"/>
    </xf>
    <xf numFmtId="3" fontId="25" fillId="16" borderId="19">
      <alignment vertical="top"/>
    </xf>
    <xf numFmtId="3" fontId="16" fillId="2" borderId="20">
      <alignment vertical="top"/>
    </xf>
    <xf numFmtId="3" fontId="16" fillId="2" borderId="19">
      <alignment vertical="top"/>
    </xf>
    <xf numFmtId="3" fontId="25" fillId="14" borderId="21">
      <alignment vertical="top"/>
    </xf>
    <xf numFmtId="3" fontId="23" fillId="18" borderId="18">
      <alignment horizontal="right" vertical="center" wrapText="1"/>
    </xf>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 fillId="0" borderId="0"/>
    <xf numFmtId="0" fontId="1" fillId="0" borderId="0"/>
  </cellStyleXfs>
  <cellXfs count="31">
    <xf numFmtId="3" fontId="0" fillId="2" borderId="0" xfId="0">
      <alignment horizontal="left" vertical="center" wrapText="1"/>
    </xf>
    <xf numFmtId="3" fontId="25" fillId="14" borderId="21" xfId="58">
      <alignment vertical="top"/>
    </xf>
    <xf numFmtId="3" fontId="25" fillId="14" borderId="21" xfId="58" applyAlignment="1">
      <alignment vertical="top" wrapText="1"/>
    </xf>
    <xf numFmtId="3" fontId="16" fillId="2" borderId="15" xfId="25">
      <alignment horizontal="right" vertical="center" wrapText="1"/>
    </xf>
    <xf numFmtId="0" fontId="17" fillId="2" borderId="8" xfId="1">
      <alignment horizontal="left" vertical="center"/>
    </xf>
    <xf numFmtId="10" fontId="0" fillId="2" borderId="0" xfId="0" applyNumberFormat="1">
      <alignment horizontal="left" vertical="center" wrapText="1"/>
    </xf>
    <xf numFmtId="3" fontId="23" fillId="18" borderId="18" xfId="59">
      <alignment horizontal="right" vertical="center" wrapText="1"/>
    </xf>
    <xf numFmtId="3" fontId="25" fillId="2" borderId="22" xfId="8">
      <alignment vertical="center"/>
    </xf>
    <xf numFmtId="165" fontId="0" fillId="2" borderId="0" xfId="0" applyNumberFormat="1">
      <alignment horizontal="left" vertical="center" wrapText="1"/>
    </xf>
    <xf numFmtId="9" fontId="23" fillId="6" borderId="18" xfId="26" applyNumberFormat="1">
      <alignment horizontal="right" vertical="center" wrapText="1"/>
    </xf>
    <xf numFmtId="3" fontId="25" fillId="14" borderId="23" xfId="58" applyBorder="1" applyAlignment="1">
      <alignment vertical="top" wrapText="1"/>
    </xf>
    <xf numFmtId="164" fontId="0" fillId="2" borderId="0" xfId="0" applyNumberFormat="1">
      <alignment horizontal="left" vertical="center" wrapText="1"/>
    </xf>
    <xf numFmtId="3" fontId="18" fillId="2" borderId="1" xfId="2">
      <alignment horizontal="left" vertical="center"/>
    </xf>
    <xf numFmtId="3" fontId="25" fillId="14" borderId="21" xfId="58" applyAlignment="1">
      <alignment horizontal="centerContinuous" vertical="top"/>
    </xf>
    <xf numFmtId="3" fontId="23" fillId="18" borderId="0" xfId="59" applyBorder="1" applyAlignment="1">
      <alignment horizontal="centerContinuous" vertical="center" wrapText="1"/>
    </xf>
    <xf numFmtId="3" fontId="32" fillId="2" borderId="0" xfId="0" applyFont="1" applyAlignment="1">
      <alignment horizontal="centerContinuous" vertical="center" wrapText="1"/>
    </xf>
    <xf numFmtId="3" fontId="33" fillId="2" borderId="0" xfId="0" applyFont="1" applyAlignment="1">
      <alignment horizontal="centerContinuous" vertical="center" wrapText="1"/>
    </xf>
    <xf numFmtId="164" fontId="25" fillId="14" borderId="21" xfId="58" applyNumberFormat="1" applyAlignment="1">
      <alignment vertical="top" wrapText="1"/>
    </xf>
    <xf numFmtId="0" fontId="27" fillId="20" borderId="15" xfId="10">
      <alignment horizontal="left" vertical="center" wrapText="1"/>
    </xf>
    <xf numFmtId="164" fontId="25" fillId="14" borderId="28" xfId="58" applyNumberFormat="1" applyBorder="1" applyAlignment="1">
      <alignment vertical="top" wrapText="1"/>
    </xf>
    <xf numFmtId="3" fontId="31" fillId="14" borderId="27" xfId="58" applyFont="1" applyBorder="1" applyAlignment="1">
      <alignment horizontal="center" vertical="top"/>
    </xf>
    <xf numFmtId="164" fontId="23" fillId="18" borderId="18" xfId="27" applyNumberFormat="1" applyFill="1">
      <alignment horizontal="right" vertical="center" wrapText="1"/>
    </xf>
    <xf numFmtId="164" fontId="23" fillId="18" borderId="18" xfId="28" applyNumberFormat="1" applyFill="1">
      <alignment horizontal="right" vertical="center"/>
    </xf>
    <xf numFmtId="164" fontId="25" fillId="18" borderId="27" xfId="8" applyNumberFormat="1" applyFill="1" applyBorder="1">
      <alignment vertical="center"/>
    </xf>
    <xf numFmtId="3" fontId="23" fillId="18" borderId="18" xfId="26" applyFill="1">
      <alignment horizontal="right" vertical="center" wrapText="1"/>
    </xf>
    <xf numFmtId="3" fontId="25" fillId="18" borderId="27" xfId="8" applyFill="1" applyBorder="1">
      <alignment vertical="center"/>
    </xf>
    <xf numFmtId="10" fontId="23" fillId="18" borderId="18" xfId="27" applyNumberFormat="1" applyFill="1">
      <alignment horizontal="right" vertical="center" wrapText="1"/>
    </xf>
    <xf numFmtId="3" fontId="0" fillId="2" borderId="24" xfId="25" applyFont="1" applyBorder="1" applyAlignment="1">
      <alignment horizontal="left" vertical="center" wrapText="1"/>
    </xf>
    <xf numFmtId="3" fontId="16" fillId="2" borderId="26" xfId="25" applyBorder="1" applyAlignment="1">
      <alignment horizontal="left" vertical="center" wrapText="1"/>
    </xf>
    <xf numFmtId="3" fontId="16" fillId="2" borderId="25" xfId="25" applyBorder="1" applyAlignment="1">
      <alignment horizontal="left" vertical="center" wrapText="1"/>
    </xf>
    <xf numFmtId="3" fontId="23" fillId="18" borderId="27" xfId="59" applyBorder="1" applyAlignment="1">
      <alignment horizontal="left" vertical="center" wrapText="1"/>
    </xf>
  </cellXfs>
  <cellStyles count="67">
    <cellStyle name="20 % - Akzent1" xfId="10" builtinId="30" customBuiltin="1"/>
    <cellStyle name="20 % - Akzent2" xfId="14" builtinId="34" customBuiltin="1"/>
    <cellStyle name="20 % - Akzent3" xfId="18" builtinId="38" customBuiltin="1"/>
    <cellStyle name="20 % - Akzent4" xfId="22" builtinId="42" customBuiltin="1"/>
    <cellStyle name="20 % - Akzent5" xfId="30" builtinId="46" customBuiltin="1"/>
    <cellStyle name="20 % - Akzent6" xfId="34" builtinId="50" customBuiltin="1"/>
    <cellStyle name="40 % - Akzent1" xfId="11" builtinId="31" customBuiltin="1"/>
    <cellStyle name="40 % - Akzent2" xfId="15" builtinId="35" customBuiltin="1"/>
    <cellStyle name="40 % - Akzent3" xfId="19" builtinId="39" customBuiltin="1"/>
    <cellStyle name="40 % - Akzent4" xfId="23" builtinId="43" customBuiltin="1"/>
    <cellStyle name="40 % - Akzent5" xfId="31" builtinId="47" customBuiltin="1"/>
    <cellStyle name="40 % - Akzent6" xfId="35" builtinId="51" customBuiltin="1"/>
    <cellStyle name="60 % - Akzent1" xfId="12" builtinId="32" hidden="1" customBuiltin="1"/>
    <cellStyle name="60 % - Akzent2" xfId="16" builtinId="36" hidden="1" customBuiltin="1"/>
    <cellStyle name="60 % - Akzent3" xfId="20" builtinId="40" hidden="1" customBuiltin="1"/>
    <cellStyle name="60 % - Akzent4" xfId="24" builtinId="44" hidden="1" customBuiltin="1"/>
    <cellStyle name="60 % - Akzent5" xfId="32" builtinId="48" hidden="1" customBuiltin="1"/>
    <cellStyle name="60 % - Akzent6" xfId="36" builtinId="52" hidden="1" customBuiltin="1"/>
    <cellStyle name="Akzent1" xfId="9" builtinId="29" customBuiltin="1"/>
    <cellStyle name="Akzent2" xfId="13" builtinId="33" customBuiltin="1"/>
    <cellStyle name="Akzent3" xfId="17" builtinId="37" customBuiltin="1"/>
    <cellStyle name="Akzent4" xfId="21" builtinId="41" customBuiltin="1"/>
    <cellStyle name="Akzent5" xfId="29" builtinId="45" hidden="1" customBuiltin="1"/>
    <cellStyle name="Akzent6" xfId="33" builtinId="49" hidden="1" customBuiltin="1"/>
    <cellStyle name="Ausgabe" xfId="46" builtinId="21" hidden="1"/>
    <cellStyle name="Berechnung" xfId="6" builtinId="22" hidden="1" customBuiltin="1"/>
    <cellStyle name="Besuchter Hyperlink" xfId="54" builtinId="9"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olumn Header" xfId="53" xr:uid="{00000000-0005-0000-0000-00001E000000}"/>
    <cellStyle name="Data Table" xfId="25" xr:uid="{00000000-0005-0000-0000-00001F000000}"/>
    <cellStyle name="Description" xfId="38" xr:uid="{00000000-0005-0000-0000-000020000000}"/>
    <cellStyle name="Dezimal [0]" xfId="61" builtinId="6" hidden="1"/>
    <cellStyle name="Eingabe" xfId="5" builtinId="20" customBuiltin="1"/>
    <cellStyle name="Ergebnis" xfId="8" builtinId="25" customBuiltin="1"/>
    <cellStyle name="Erklärender Text" xfId="49" builtinId="53" hidden="1"/>
    <cellStyle name="Gut" xfId="43" builtinId="26" hidden="1"/>
    <cellStyle name="Komma" xfId="60" builtinId="3" hidden="1"/>
    <cellStyle name="Link" xfId="40" builtinId="8" hidden="1"/>
    <cellStyle name="Link" xfId="50" builtinId="8" customBuiltin="1"/>
    <cellStyle name="Link to Another File" xfId="51" xr:uid="{00000000-0005-0000-0000-00002A000000}"/>
    <cellStyle name="Link to This File" xfId="28" xr:uid="{00000000-0005-0000-0000-00002B000000}"/>
    <cellStyle name="Neutral" xfId="45" builtinId="28" hidden="1"/>
    <cellStyle name="Normal 2" xfId="65" xr:uid="{48891B91-D44F-4B87-8E61-DDACC6161A1D}"/>
    <cellStyle name="Normal 2 2" xfId="66" xr:uid="{5F985F1B-8454-4129-BFA6-98950841B80F}"/>
    <cellStyle name="Notiz" xfId="48" builtinId="10" hidden="1"/>
    <cellStyle name="Output to another file" xfId="37" xr:uid="{00000000-0005-0000-0000-000031000000}"/>
    <cellStyle name="Prozent" xfId="64" builtinId="5" hidden="1"/>
    <cellStyle name="Row Header" xfId="52" xr:uid="{00000000-0005-0000-0000-000032000000}"/>
    <cellStyle name="Schlecht" xfId="44" builtinId="27" hidden="1"/>
    <cellStyle name="Standard" xfId="0" builtinId="0" customBuiltin="1"/>
    <cellStyle name="Table1" xfId="56" xr:uid="{3C79BCDE-0A32-49AE-8A51-D12195ADB75D}"/>
    <cellStyle name="Table1 Header" xfId="55" xr:uid="{1959DFBF-24A6-418D-BA79-A59F5B55AC94}"/>
    <cellStyle name="Table2" xfId="57" xr:uid="{0B76F790-A530-48F9-BED7-9A160EC3A9DB}"/>
    <cellStyle name="Table3 Header" xfId="58" xr:uid="{ACF3005D-CC9D-464E-93B5-531F4507F045}"/>
    <cellStyle name="Table3 Row" xfId="59" xr:uid="{CD40172C-E5C3-4A70-9BD5-59356016CC64}"/>
    <cellStyle name="Überschrift" xfId="42" builtinId="15" hidden="1"/>
    <cellStyle name="Überschrift 1" xfId="1" builtinId="16" customBuiltin="1"/>
    <cellStyle name="Überschrift 2" xfId="2" builtinId="17" customBuiltin="1"/>
    <cellStyle name="Überschrift 3" xfId="3" builtinId="18" customBuiltin="1"/>
    <cellStyle name="Überschrift 4" xfId="4" builtinId="19" customBuiltin="1"/>
    <cellStyle name="Verknüpfte Zelle" xfId="39" builtinId="24" hidden="1"/>
    <cellStyle name="Währung" xfId="62" builtinId="4" hidden="1"/>
    <cellStyle name="Währung [0]" xfId="63" builtinId="7" hidden="1"/>
    <cellStyle name="Warnender Text" xfId="47" builtinId="11" hidden="1"/>
    <cellStyle name="Zelle überprüfen" xfId="7" builtinId="23" customBuiltin="1"/>
  </cellStyles>
  <dxfs count="0"/>
  <tableStyles count="0" defaultTableStyle="TableStyleMedium2" defaultPivotStyle="PivotStyleLight16"/>
  <colors>
    <mruColors>
      <color rgb="FFD4F1EB"/>
      <color rgb="FF7DD4C4"/>
      <color rgb="FFA8E2D8"/>
      <color rgb="FF135C4E"/>
      <color rgb="FF1D8976"/>
      <color rgb="FFFCE4D7"/>
      <color rgb="FF858585"/>
      <color rgb="FF5C5C5C"/>
      <color rgb="FF93A1A9"/>
      <color rgb="FFD7D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590550</xdr:colOff>
      <xdr:row>2</xdr:row>
      <xdr:rowOff>114300</xdr:rowOff>
    </xdr:from>
    <xdr:ext cx="1705768" cy="315303"/>
    <xdr:pic>
      <xdr:nvPicPr>
        <xdr:cNvPr id="2" name="Picture 5">
          <a:extLst>
            <a:ext uri="{FF2B5EF4-FFF2-40B4-BE49-F238E27FC236}">
              <a16:creationId xmlns:a16="http://schemas.microsoft.com/office/drawing/2014/main" id="{C7B2E939-0C23-41A0-BD43-F699C134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590550" y="457200"/>
          <a:ext cx="1705768" cy="315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600075</xdr:colOff>
      <xdr:row>2</xdr:row>
      <xdr:rowOff>0</xdr:rowOff>
    </xdr:from>
    <xdr:ext cx="2124075" cy="712173"/>
    <xdr:pic>
      <xdr:nvPicPr>
        <xdr:cNvPr id="3" name="Picture 2" descr="A logo featuring a three-dimensional, crisscrossing wireframe globe on the left. To the right, the words &quot;INTERNATIONAL ALUMINIUM INSTITUTE&quot; are displayed, with &quot;INTERNATIONAL&quot; in gray and &quot;ALUMINIUM INSTITUTE&quot; in turquoise.">
          <a:extLst>
            <a:ext uri="{FF2B5EF4-FFF2-40B4-BE49-F238E27FC236}">
              <a16:creationId xmlns:a16="http://schemas.microsoft.com/office/drawing/2014/main" id="{83A460B2-55C8-4DFF-B72B-374356B240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2325" y="342900"/>
          <a:ext cx="2124075" cy="712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unomiacouk.sharepoint.com/sites/EunomiaDrive/Operations/Projects/Live/International%20Aluminium%20Institute%20-%204853%20-%20Beverage%20Recycling%20Dataset/0.3%20Delivery/04%20Deliverables/Report/01%20First%20Draft/02%20Sent%20to%20Client/Eunomia_IAI%20Global%20Recycling%20Rates%20Draft%20V1.0.xlsx" TargetMode="External"/><Relationship Id="rId2" Type="http://schemas.microsoft.com/office/2019/04/relationships/externalLinkLongPath" Target="https://eunomiacouk.sharepoint.com/sites/EunomiaDrive/Operations/Projects/Live/International%20Aluminium%20Institute%20-%204853%20-%20Beverage%20Recycling%20Dataset/0.3%20Delivery/04%20Deliverables/Report/02%20Final%20Version/02%20Sent%20to%20Client/Eunomia_IAI%20Global%20Recycling%20Rates%20Draft%20V1.0.xlsx?E3B3EA13" TargetMode="External"/><Relationship Id="rId1" Type="http://schemas.openxmlformats.org/officeDocument/2006/relationships/externalLinkPath" Target="file:///\\E3B3EA13\Eunomia_IAI%20Global%20Recycling%20Rates%20Draft%20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laire.Chu\Downloads\Eunomia-Material-Flow-Model-Data-2%20(7).xlsx" TargetMode="External"/><Relationship Id="rId1" Type="http://schemas.openxmlformats.org/officeDocument/2006/relationships/externalLinkPath" Target="file:///C:\Users\Claire.Chu\Downloads\Eunomia-Material-Flow-Model-Data-2%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itle Page"/>
      <sheetName val="Key"/>
      <sheetName val="Assumptions"/>
      <sheetName val="Outputs &gt;&gt;"/>
      <sheetName val="Summary"/>
      <sheetName val="Aluminium"/>
      <sheetName val="Glass"/>
      <sheetName val="PET"/>
      <sheetName val="Reloop POM Values"/>
      <sheetName val="Sources"/>
      <sheetName val="Lists"/>
    </sheetNames>
    <sheetDataSet>
      <sheetData sheetId="0"/>
      <sheetData sheetId="1"/>
      <sheetData sheetId="2"/>
      <sheetData sheetId="3"/>
      <sheetData sheetId="4"/>
      <sheetData sheetId="5">
        <row r="14">
          <cell r="D14">
            <v>326075.50949999999</v>
          </cell>
          <cell r="F14">
            <v>325097.28297150001</v>
          </cell>
          <cell r="H14">
            <v>291982.04359093634</v>
          </cell>
        </row>
        <row r="18">
          <cell r="D18">
            <v>672078.02025000006</v>
          </cell>
          <cell r="F18">
            <v>658636.45984500006</v>
          </cell>
          <cell r="H18">
            <v>604450.36477157683</v>
          </cell>
        </row>
        <row r="22">
          <cell r="D22">
            <v>779000</v>
          </cell>
          <cell r="F22">
            <v>646176.15295292635</v>
          </cell>
          <cell r="H22">
            <v>580355</v>
          </cell>
        </row>
        <row r="28">
          <cell r="D28">
            <v>314645</v>
          </cell>
          <cell r="F28">
            <v>314015.71000000002</v>
          </cell>
          <cell r="H28">
            <v>282029.26793914993</v>
          </cell>
        </row>
        <row r="44">
          <cell r="D44">
            <v>1400693.23856</v>
          </cell>
          <cell r="F44">
            <v>602298.09258079994</v>
          </cell>
          <cell r="H44">
            <v>540946.47090016399</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5">
          <cell r="G15">
            <v>107084.22031378548</v>
          </cell>
          <cell r="H15">
            <v>384834.3188689563</v>
          </cell>
          <cell r="Y15">
            <v>488300.37349274021</v>
          </cell>
        </row>
        <row r="16">
          <cell r="G16">
            <v>225820.03964123176</v>
          </cell>
          <cell r="H16">
            <v>421984.48520595575</v>
          </cell>
          <cell r="Y16">
            <v>573936.69082548725</v>
          </cell>
        </row>
        <row r="17">
          <cell r="G17"/>
          <cell r="H17">
            <v>329000</v>
          </cell>
          <cell r="Y17">
            <v>324000</v>
          </cell>
        </row>
        <row r="18">
          <cell r="G18"/>
          <cell r="H18">
            <v>370440.2</v>
          </cell>
          <cell r="Y18">
            <v>366735.79800000001</v>
          </cell>
        </row>
        <row r="19">
          <cell r="G19"/>
          <cell r="H19">
            <v>1127000</v>
          </cell>
          <cell r="Y19">
            <v>1093956.9350000001</v>
          </cell>
        </row>
      </sheetData>
    </sheetDataSet>
  </externalBook>
</externalLink>
</file>

<file path=xl/theme/theme1.xml><?xml version="1.0" encoding="utf-8"?>
<a:theme xmlns:a="http://schemas.openxmlformats.org/drawingml/2006/main" name="Office Theme">
  <a:themeElements>
    <a:clrScheme name="Eunomia2023">
      <a:dk1>
        <a:sysClr val="windowText" lastClr="000000"/>
      </a:dk1>
      <a:lt1>
        <a:sysClr val="window" lastClr="FFFFFF"/>
      </a:lt1>
      <a:dk2>
        <a:srgbClr val="333333"/>
      </a:dk2>
      <a:lt2>
        <a:srgbClr val="93A1A9"/>
      </a:lt2>
      <a:accent1>
        <a:srgbClr val="26B79D"/>
      </a:accent1>
      <a:accent2>
        <a:srgbClr val="EF7937"/>
      </a:accent2>
      <a:accent3>
        <a:srgbClr val="F2C536"/>
      </a:accent3>
      <a:accent4>
        <a:srgbClr val="3745C3"/>
      </a:accent4>
      <a:accent5>
        <a:srgbClr val="FF8989"/>
      </a:accent5>
      <a:accent6>
        <a:srgbClr val="64358E"/>
      </a:accent6>
      <a:hlink>
        <a:srgbClr val="3745C3"/>
      </a:hlink>
      <a:folHlink>
        <a:srgbClr val="64358E"/>
      </a:folHlink>
    </a:clrScheme>
    <a:fontScheme name="Custom 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E634-C94B-46B5-B108-9036963C83B6}">
  <sheetPr>
    <tabColor theme="0"/>
  </sheetPr>
  <dimension ref="A8:H22"/>
  <sheetViews>
    <sheetView tabSelected="1" workbookViewId="0">
      <selection activeCell="C37" sqref="C37"/>
    </sheetView>
  </sheetViews>
  <sheetFormatPr baseColWidth="10" defaultColWidth="0" defaultRowHeight="12.5" x14ac:dyDescent="0.25"/>
  <cols>
    <col min="1" max="1" width="17.1796875" customWidth="1"/>
    <col min="2" max="2" width="29.453125" customWidth="1"/>
    <col min="3" max="8" width="17.1796875" customWidth="1"/>
    <col min="9" max="16384" width="9.1796875" hidden="1"/>
  </cols>
  <sheetData>
    <row r="8" spans="2:7" ht="30.5" x14ac:dyDescent="0.25">
      <c r="C8" s="15"/>
      <c r="D8" s="15"/>
      <c r="E8" s="15"/>
      <c r="F8" s="15"/>
      <c r="G8" s="15"/>
    </row>
    <row r="9" spans="2:7" ht="30.5" x14ac:dyDescent="0.25">
      <c r="B9" s="15" t="s">
        <v>0</v>
      </c>
      <c r="C9" s="15"/>
      <c r="D9" s="15"/>
      <c r="E9" s="15"/>
      <c r="F9" s="15"/>
      <c r="G9" s="15"/>
    </row>
    <row r="10" spans="2:7" ht="30.5" x14ac:dyDescent="0.25">
      <c r="B10" s="15"/>
      <c r="C10" s="15"/>
      <c r="D10" s="15"/>
      <c r="E10" s="15"/>
      <c r="F10" s="15"/>
      <c r="G10" s="15"/>
    </row>
    <row r="11" spans="2:7" ht="61" x14ac:dyDescent="0.25">
      <c r="B11" s="16" t="s">
        <v>107</v>
      </c>
      <c r="C11" s="15"/>
      <c r="D11" s="16"/>
      <c r="E11" s="15"/>
      <c r="F11" s="15"/>
      <c r="G11" s="15"/>
    </row>
    <row r="12" spans="2:7" ht="31" thickBot="1" x14ac:dyDescent="0.3">
      <c r="B12" s="4" t="s">
        <v>1</v>
      </c>
      <c r="C12" s="15"/>
      <c r="D12" s="15"/>
      <c r="E12" s="15"/>
      <c r="F12" s="15"/>
      <c r="G12" s="15"/>
    </row>
    <row r="13" spans="2:7" ht="31" thickTop="1" x14ac:dyDescent="0.25">
      <c r="B13" s="15"/>
      <c r="C13" s="15"/>
      <c r="D13" s="15"/>
      <c r="E13" s="15"/>
      <c r="F13" s="15"/>
      <c r="G13" s="15"/>
    </row>
    <row r="14" spans="2:7" ht="100" x14ac:dyDescent="0.25">
      <c r="B14" s="14" t="s">
        <v>2</v>
      </c>
      <c r="C14" s="14"/>
      <c r="D14" s="14"/>
      <c r="E14" s="14"/>
      <c r="F14" s="14"/>
      <c r="G14" s="14"/>
    </row>
    <row r="16" spans="2:7" ht="15.5" thickBot="1" x14ac:dyDescent="0.3">
      <c r="B16" s="4" t="s">
        <v>3</v>
      </c>
    </row>
    <row r="17" spans="2:7" ht="13" thickTop="1" x14ac:dyDescent="0.25"/>
    <row r="18" spans="2:7" x14ac:dyDescent="0.25">
      <c r="B18" s="1" t="s">
        <v>4</v>
      </c>
      <c r="C18" s="13" t="s">
        <v>5</v>
      </c>
      <c r="D18" s="13"/>
      <c r="E18" s="13"/>
      <c r="F18" s="13"/>
      <c r="G18" s="13"/>
    </row>
    <row r="19" spans="2:7" ht="75.75" customHeight="1" x14ac:dyDescent="0.25">
      <c r="B19" s="6" t="s">
        <v>6</v>
      </c>
      <c r="C19" s="27" t="s">
        <v>7</v>
      </c>
      <c r="D19" s="28"/>
      <c r="E19" s="28"/>
      <c r="F19" s="28"/>
      <c r="G19" s="29"/>
    </row>
    <row r="20" spans="2:7" ht="75.75" customHeight="1" x14ac:dyDescent="0.25">
      <c r="B20" s="6" t="s">
        <v>8</v>
      </c>
      <c r="C20" s="27" t="s">
        <v>9</v>
      </c>
      <c r="D20" s="28"/>
      <c r="E20" s="28"/>
      <c r="F20" s="28"/>
      <c r="G20" s="29"/>
    </row>
    <row r="21" spans="2:7" ht="75.75" customHeight="1" x14ac:dyDescent="0.25">
      <c r="B21" s="6" t="s">
        <v>10</v>
      </c>
      <c r="C21" s="27" t="s">
        <v>11</v>
      </c>
      <c r="D21" s="28"/>
      <c r="E21" s="28"/>
      <c r="F21" s="28"/>
      <c r="G21" s="29"/>
    </row>
    <row r="22" spans="2:7" ht="12.75" customHeight="1" x14ac:dyDescent="0.25"/>
  </sheetData>
  <mergeCells count="3">
    <mergeCell ref="C19:G19"/>
    <mergeCell ref="C20:G20"/>
    <mergeCell ref="C21:G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9D31-FCCD-4D0A-AEB2-F983CADB57CF}">
  <sheetPr>
    <tabColor rgb="FFFFC000"/>
  </sheetPr>
  <dimension ref="A3:D56"/>
  <sheetViews>
    <sheetView zoomScaleNormal="100" workbookViewId="0">
      <selection activeCell="D32" sqref="D32"/>
    </sheetView>
  </sheetViews>
  <sheetFormatPr baseColWidth="10" defaultColWidth="8.7265625" defaultRowHeight="12.5" x14ac:dyDescent="0.25"/>
  <cols>
    <col min="1" max="1" width="10.54296875" customWidth="1"/>
    <col min="2" max="2" width="15.54296875" customWidth="1"/>
    <col min="3" max="4" width="21.81640625" customWidth="1"/>
    <col min="5" max="5" width="10.453125" customWidth="1"/>
    <col min="6" max="6" width="27.1796875" customWidth="1"/>
    <col min="7" max="7" width="24.81640625" customWidth="1"/>
  </cols>
  <sheetData>
    <row r="3" spans="1:4" ht="24.5" x14ac:dyDescent="0.25">
      <c r="D3" s="20" t="s">
        <v>6</v>
      </c>
    </row>
    <row r="4" spans="1:4" ht="67" customHeight="1" x14ac:dyDescent="0.25">
      <c r="B4" s="2" t="s">
        <v>19</v>
      </c>
      <c r="C4" s="2" t="s">
        <v>36</v>
      </c>
      <c r="D4" s="19" t="s">
        <v>37</v>
      </c>
    </row>
    <row r="5" spans="1:4" ht="25" customHeight="1" x14ac:dyDescent="0.25">
      <c r="B5" s="6" t="s">
        <v>38</v>
      </c>
      <c r="C5" s="6" t="s">
        <v>39</v>
      </c>
      <c r="D5" s="21">
        <v>0.58658126925309151</v>
      </c>
    </row>
    <row r="6" spans="1:4" ht="25" customHeight="1" x14ac:dyDescent="0.25">
      <c r="B6" s="6" t="s">
        <v>42</v>
      </c>
      <c r="C6" s="6" t="s">
        <v>28</v>
      </c>
      <c r="D6" s="22">
        <v>0.79</v>
      </c>
    </row>
    <row r="7" spans="1:4" ht="25" customHeight="1" x14ac:dyDescent="0.25">
      <c r="B7" s="6" t="s">
        <v>33</v>
      </c>
      <c r="C7" s="6" t="s">
        <v>31</v>
      </c>
      <c r="D7" s="22">
        <v>0.74</v>
      </c>
    </row>
    <row r="8" spans="1:4" ht="25" customHeight="1" x14ac:dyDescent="0.25">
      <c r="A8" s="5"/>
      <c r="B8" s="6" t="s">
        <v>20</v>
      </c>
      <c r="C8" s="6" t="s">
        <v>28</v>
      </c>
      <c r="D8" s="22">
        <v>0.97299999999999998</v>
      </c>
    </row>
    <row r="9" spans="1:4" ht="25" customHeight="1" x14ac:dyDescent="0.25">
      <c r="B9" s="6" t="s">
        <v>43</v>
      </c>
      <c r="C9" s="6" t="s">
        <v>31</v>
      </c>
      <c r="D9" s="22">
        <v>0.9</v>
      </c>
    </row>
    <row r="10" spans="1:4" ht="25" customHeight="1" x14ac:dyDescent="0.25">
      <c r="B10" s="6" t="s">
        <v>26</v>
      </c>
      <c r="C10" s="6" t="s">
        <v>25</v>
      </c>
      <c r="D10" s="22">
        <v>0.73</v>
      </c>
    </row>
    <row r="11" spans="1:4" ht="25" customHeight="1" x14ac:dyDescent="0.25">
      <c r="B11" s="6" t="s">
        <v>27</v>
      </c>
      <c r="C11" s="6" t="s">
        <v>28</v>
      </c>
      <c r="D11" s="21">
        <v>0.26800000000000002</v>
      </c>
    </row>
    <row r="12" spans="1:4" ht="25" customHeight="1" x14ac:dyDescent="0.25">
      <c r="A12" s="5"/>
      <c r="B12" s="6" t="s">
        <v>17</v>
      </c>
      <c r="C12" s="6" t="s">
        <v>31</v>
      </c>
      <c r="D12" s="21">
        <v>0.98</v>
      </c>
    </row>
    <row r="13" spans="1:4" ht="25" customHeight="1" x14ac:dyDescent="0.25">
      <c r="B13" s="6" t="s">
        <v>44</v>
      </c>
      <c r="C13" s="6" t="s">
        <v>28</v>
      </c>
      <c r="D13" s="21">
        <v>0.94639817809369786</v>
      </c>
    </row>
    <row r="14" spans="1:4" ht="25" customHeight="1" x14ac:dyDescent="0.25">
      <c r="B14" s="6" t="s">
        <v>45</v>
      </c>
      <c r="C14" s="6" t="s">
        <v>39</v>
      </c>
      <c r="D14" s="22">
        <v>0.75</v>
      </c>
    </row>
    <row r="15" spans="1:4" ht="25" customHeight="1" x14ac:dyDescent="0.25">
      <c r="B15" s="6" t="s">
        <v>46</v>
      </c>
      <c r="C15" s="6" t="s">
        <v>47</v>
      </c>
      <c r="D15" s="21">
        <v>0.72</v>
      </c>
    </row>
    <row r="16" spans="1:4" ht="25" customHeight="1" x14ac:dyDescent="0.25">
      <c r="A16" s="5"/>
      <c r="B16" s="6" t="s">
        <v>16</v>
      </c>
      <c r="C16" s="6" t="s">
        <v>24</v>
      </c>
      <c r="D16" s="22">
        <v>0.745</v>
      </c>
    </row>
    <row r="17" spans="1:4" ht="25" customHeight="1" x14ac:dyDescent="0.25">
      <c r="B17" s="6" t="s">
        <v>29</v>
      </c>
      <c r="C17" s="6" t="s">
        <v>30</v>
      </c>
      <c r="D17" s="21">
        <v>0.83902443881488176</v>
      </c>
    </row>
    <row r="18" spans="1:4" ht="25" customHeight="1" x14ac:dyDescent="0.25">
      <c r="B18" s="6" t="s">
        <v>48</v>
      </c>
      <c r="C18" s="6" t="s">
        <v>31</v>
      </c>
      <c r="D18" s="21">
        <v>0.95020979910525538</v>
      </c>
    </row>
    <row r="19" spans="1:4" ht="25" customHeight="1" x14ac:dyDescent="0.25">
      <c r="B19" s="6" t="s">
        <v>49</v>
      </c>
      <c r="C19" s="6" t="s">
        <v>39</v>
      </c>
      <c r="D19" s="21">
        <v>0.58658126925309151</v>
      </c>
    </row>
    <row r="20" spans="1:4" ht="25" customHeight="1" x14ac:dyDescent="0.25">
      <c r="B20" s="6" t="s">
        <v>50</v>
      </c>
      <c r="C20" s="6" t="s">
        <v>39</v>
      </c>
      <c r="D20" s="21">
        <v>0.58658126925309151</v>
      </c>
    </row>
    <row r="21" spans="1:4" ht="25" customHeight="1" x14ac:dyDescent="0.25">
      <c r="B21" s="6" t="s">
        <v>51</v>
      </c>
      <c r="C21" s="6" t="s">
        <v>39</v>
      </c>
      <c r="D21" s="21">
        <v>0.68</v>
      </c>
    </row>
    <row r="22" spans="1:4" ht="25" customHeight="1" x14ac:dyDescent="0.25">
      <c r="A22" s="5"/>
      <c r="B22" s="6" t="s">
        <v>21</v>
      </c>
      <c r="C22" s="6" t="s">
        <v>31</v>
      </c>
      <c r="D22" s="21">
        <v>0.99800000000000011</v>
      </c>
    </row>
    <row r="23" spans="1:4" ht="25" customHeight="1" x14ac:dyDescent="0.25">
      <c r="B23" s="6" t="s">
        <v>52</v>
      </c>
      <c r="C23" s="6" t="s">
        <v>24</v>
      </c>
      <c r="D23" s="21">
        <v>0.70082675922434312</v>
      </c>
    </row>
    <row r="24" spans="1:4" ht="25" customHeight="1" x14ac:dyDescent="0.25">
      <c r="B24" s="6" t="s">
        <v>53</v>
      </c>
      <c r="C24" s="6" t="s">
        <v>31</v>
      </c>
      <c r="D24" s="21">
        <v>0.95020979910525549</v>
      </c>
    </row>
    <row r="25" spans="1:4" ht="25" customHeight="1" x14ac:dyDescent="0.25">
      <c r="B25" s="6" t="s">
        <v>34</v>
      </c>
      <c r="C25" s="6" t="s">
        <v>28</v>
      </c>
      <c r="D25" s="21">
        <v>0.95662150189754591</v>
      </c>
    </row>
    <row r="26" spans="1:4" ht="25" customHeight="1" x14ac:dyDescent="0.25">
      <c r="B26" s="6" t="s">
        <v>54</v>
      </c>
      <c r="C26" s="6" t="s">
        <v>47</v>
      </c>
      <c r="D26" s="21">
        <v>0.72</v>
      </c>
    </row>
    <row r="27" spans="1:4" ht="25" customHeight="1" x14ac:dyDescent="0.25">
      <c r="B27" s="6" t="s">
        <v>32</v>
      </c>
      <c r="C27" s="6" t="s">
        <v>30</v>
      </c>
      <c r="D27" s="21">
        <v>0.85</v>
      </c>
    </row>
    <row r="28" spans="1:4" ht="25" customHeight="1" x14ac:dyDescent="0.25">
      <c r="B28" s="6" t="s">
        <v>55</v>
      </c>
      <c r="C28" s="6" t="s">
        <v>28</v>
      </c>
      <c r="D28" s="21">
        <v>0.94639817809369808</v>
      </c>
    </row>
    <row r="29" spans="1:4" ht="25" customHeight="1" x14ac:dyDescent="0.25">
      <c r="B29" s="6" t="s">
        <v>56</v>
      </c>
      <c r="C29" s="6" t="s">
        <v>31</v>
      </c>
      <c r="D29" s="21">
        <v>0.95020979910525538</v>
      </c>
    </row>
    <row r="30" spans="1:4" ht="25" customHeight="1" x14ac:dyDescent="0.25">
      <c r="B30" s="6" t="s">
        <v>57</v>
      </c>
      <c r="C30" s="6" t="s">
        <v>24</v>
      </c>
      <c r="D30" s="21">
        <v>0.70082675922434312</v>
      </c>
    </row>
    <row r="31" spans="1:4" ht="25" customHeight="1" x14ac:dyDescent="0.25">
      <c r="B31" s="6" t="s">
        <v>58</v>
      </c>
      <c r="C31" s="6" t="s">
        <v>39</v>
      </c>
      <c r="D31" s="21">
        <v>0.51</v>
      </c>
    </row>
    <row r="32" spans="1:4" ht="25" customHeight="1" x14ac:dyDescent="0.25">
      <c r="B32" s="6" t="s">
        <v>22</v>
      </c>
      <c r="C32" s="6" t="s">
        <v>47</v>
      </c>
      <c r="D32" s="22">
        <v>0.60606060606060608</v>
      </c>
    </row>
    <row r="33" spans="1:4" ht="25" customHeight="1" x14ac:dyDescent="0.25">
      <c r="B33" s="6" t="s">
        <v>59</v>
      </c>
      <c r="C33" s="6" t="s">
        <v>31</v>
      </c>
      <c r="D33" s="21">
        <v>0.78</v>
      </c>
    </row>
    <row r="34" spans="1:4" ht="25" customHeight="1" x14ac:dyDescent="0.25">
      <c r="B34" s="6" t="s">
        <v>60</v>
      </c>
      <c r="C34" s="6" t="s">
        <v>31</v>
      </c>
      <c r="D34" s="21">
        <v>0.80901018018319548</v>
      </c>
    </row>
    <row r="35" spans="1:4" ht="25" customHeight="1" x14ac:dyDescent="0.25">
      <c r="B35" s="6" t="s">
        <v>61</v>
      </c>
      <c r="C35" s="6" t="s">
        <v>31</v>
      </c>
      <c r="D35" s="22">
        <v>0.86</v>
      </c>
    </row>
    <row r="36" spans="1:4" ht="25" customHeight="1" x14ac:dyDescent="0.25">
      <c r="B36" s="6" t="s">
        <v>62</v>
      </c>
      <c r="C36" s="6" t="s">
        <v>24</v>
      </c>
      <c r="D36" s="21">
        <v>0.13314605077362954</v>
      </c>
    </row>
    <row r="37" spans="1:4" ht="25" customHeight="1" x14ac:dyDescent="0.25">
      <c r="B37" s="6" t="s">
        <v>63</v>
      </c>
      <c r="C37" s="6" t="s">
        <v>39</v>
      </c>
      <c r="D37" s="22">
        <v>0.33</v>
      </c>
    </row>
    <row r="38" spans="1:4" ht="25" customHeight="1" x14ac:dyDescent="0.25">
      <c r="A38" s="5"/>
      <c r="B38" s="6" t="s">
        <v>64</v>
      </c>
      <c r="C38" s="6" t="s">
        <v>25</v>
      </c>
      <c r="D38" s="22">
        <v>0.43</v>
      </c>
    </row>
    <row r="39" spans="1:4" ht="25" customHeight="1" x14ac:dyDescent="0.25">
      <c r="B39" s="6" t="s">
        <v>65</v>
      </c>
      <c r="C39" s="6" t="s">
        <v>31</v>
      </c>
      <c r="D39" s="22">
        <v>0.77</v>
      </c>
    </row>
    <row r="40" spans="1:4" x14ac:dyDescent="0.25">
      <c r="D40" s="11"/>
    </row>
    <row r="41" spans="1:4" x14ac:dyDescent="0.25">
      <c r="B41" s="10" t="s">
        <v>66</v>
      </c>
      <c r="D41" s="11"/>
    </row>
    <row r="42" spans="1:4" ht="48.75" customHeight="1" x14ac:dyDescent="0.25">
      <c r="B42" s="30" t="s">
        <v>105</v>
      </c>
      <c r="C42" s="30"/>
      <c r="D42" s="23">
        <v>0.74777331135193437</v>
      </c>
    </row>
    <row r="43" spans="1:4" ht="48.75" customHeight="1" x14ac:dyDescent="0.25">
      <c r="B43" s="30" t="s">
        <v>106</v>
      </c>
      <c r="C43" s="30"/>
      <c r="D43" s="23">
        <v>0.74668073427658943</v>
      </c>
    </row>
    <row r="45" spans="1:4" x14ac:dyDescent="0.25">
      <c r="D45" s="5"/>
    </row>
    <row r="46" spans="1:4" x14ac:dyDescent="0.25">
      <c r="D46" s="8"/>
    </row>
    <row r="49" spans="2:4" ht="25" x14ac:dyDescent="0.25">
      <c r="B49" s="2" t="s">
        <v>67</v>
      </c>
      <c r="C49" s="2" t="s">
        <v>68</v>
      </c>
      <c r="D49" s="17" t="s">
        <v>69</v>
      </c>
    </row>
    <row r="50" spans="2:4" ht="25" x14ac:dyDescent="0.25">
      <c r="B50" s="6" t="s">
        <v>39</v>
      </c>
      <c r="C50" s="24">
        <v>4</v>
      </c>
      <c r="D50" s="21">
        <v>0.58658126925309151</v>
      </c>
    </row>
    <row r="51" spans="2:4" ht="25" x14ac:dyDescent="0.25">
      <c r="B51" s="6" t="s">
        <v>28</v>
      </c>
      <c r="C51" s="24">
        <v>4</v>
      </c>
      <c r="D51" s="21">
        <v>0.94639817809369797</v>
      </c>
    </row>
    <row r="52" spans="2:4" ht="25" x14ac:dyDescent="0.25">
      <c r="B52" s="6" t="s">
        <v>31</v>
      </c>
      <c r="C52" s="24">
        <v>8</v>
      </c>
      <c r="D52" s="21">
        <v>0.95020979910525538</v>
      </c>
    </row>
    <row r="53" spans="2:4" x14ac:dyDescent="0.25">
      <c r="B53" s="6" t="s">
        <v>25</v>
      </c>
      <c r="C53" s="24">
        <v>2</v>
      </c>
      <c r="D53" s="21">
        <v>0.46472353447552622</v>
      </c>
    </row>
    <row r="54" spans="2:4" ht="25" x14ac:dyDescent="0.25">
      <c r="B54" s="6" t="s">
        <v>47</v>
      </c>
      <c r="C54" s="24">
        <v>1</v>
      </c>
      <c r="D54" s="21">
        <v>0.72</v>
      </c>
    </row>
    <row r="55" spans="2:4" x14ac:dyDescent="0.25">
      <c r="B55" s="6" t="s">
        <v>30</v>
      </c>
      <c r="C55" s="24">
        <v>1</v>
      </c>
      <c r="D55" s="21">
        <v>0.85</v>
      </c>
    </row>
    <row r="56" spans="2:4" ht="25" x14ac:dyDescent="0.25">
      <c r="B56" s="6" t="s">
        <v>24</v>
      </c>
      <c r="C56" s="24">
        <v>2</v>
      </c>
      <c r="D56" s="21">
        <v>0.72767252151900219</v>
      </c>
    </row>
  </sheetData>
  <mergeCells count="2">
    <mergeCell ref="B42:C42"/>
    <mergeCell ref="B43:C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A196-E22B-43E5-8CAA-AD1976BD9E27}">
  <sheetPr>
    <tabColor rgb="FFFFC000"/>
  </sheetPr>
  <dimension ref="A3:D56"/>
  <sheetViews>
    <sheetView zoomScaleNormal="100" workbookViewId="0">
      <selection activeCell="D14" sqref="D14"/>
    </sheetView>
  </sheetViews>
  <sheetFormatPr baseColWidth="10" defaultColWidth="8.7265625" defaultRowHeight="12.5" x14ac:dyDescent="0.25"/>
  <cols>
    <col min="2" max="2" width="15.54296875" customWidth="1"/>
    <col min="3" max="4" width="21.81640625" customWidth="1"/>
    <col min="5" max="5" width="10.453125" customWidth="1"/>
    <col min="6" max="6" width="27.1796875" customWidth="1"/>
  </cols>
  <sheetData>
    <row r="3" spans="1:4" ht="24.5" x14ac:dyDescent="0.25">
      <c r="D3" s="20" t="s">
        <v>8</v>
      </c>
    </row>
    <row r="4" spans="1:4" ht="58" customHeight="1" x14ac:dyDescent="0.25">
      <c r="B4" s="2" t="s">
        <v>19</v>
      </c>
      <c r="C4" s="2" t="s">
        <v>36</v>
      </c>
      <c r="D4" s="19" t="s">
        <v>37</v>
      </c>
    </row>
    <row r="5" spans="1:4" ht="25" customHeight="1" x14ac:dyDescent="0.25">
      <c r="B5" s="6" t="s">
        <v>38</v>
      </c>
      <c r="C5" s="6" t="s">
        <v>39</v>
      </c>
      <c r="D5" s="21">
        <v>0.29831398177636237</v>
      </c>
    </row>
    <row r="6" spans="1:4" ht="25" customHeight="1" x14ac:dyDescent="0.25">
      <c r="B6" s="6" t="s">
        <v>42</v>
      </c>
      <c r="C6" s="6" t="s">
        <v>28</v>
      </c>
      <c r="D6" s="21">
        <v>0.25684037093203677</v>
      </c>
    </row>
    <row r="7" spans="1:4" ht="25" customHeight="1" x14ac:dyDescent="0.25">
      <c r="B7" s="6" t="s">
        <v>33</v>
      </c>
      <c r="C7" s="6" t="s">
        <v>31</v>
      </c>
      <c r="D7" s="22">
        <v>0.68868778280542986</v>
      </c>
    </row>
    <row r="8" spans="1:4" ht="25" customHeight="1" x14ac:dyDescent="0.25">
      <c r="B8" s="6" t="s">
        <v>20</v>
      </c>
      <c r="C8" s="6" t="s">
        <v>28</v>
      </c>
      <c r="D8" s="22">
        <v>0.25</v>
      </c>
    </row>
    <row r="9" spans="1:4" ht="25" customHeight="1" x14ac:dyDescent="0.25">
      <c r="B9" s="6" t="s">
        <v>43</v>
      </c>
      <c r="C9" s="6" t="s">
        <v>31</v>
      </c>
      <c r="D9" s="21">
        <v>0.42081711619638729</v>
      </c>
    </row>
    <row r="10" spans="1:4" ht="25" customHeight="1" x14ac:dyDescent="0.25">
      <c r="B10" s="6" t="s">
        <v>26</v>
      </c>
      <c r="C10" s="6" t="s">
        <v>25</v>
      </c>
      <c r="D10" s="22">
        <v>0.83</v>
      </c>
    </row>
    <row r="11" spans="1:4" ht="25" customHeight="1" x14ac:dyDescent="0.25">
      <c r="B11" s="6" t="s">
        <v>27</v>
      </c>
      <c r="C11" s="6" t="s">
        <v>28</v>
      </c>
      <c r="D11" s="21">
        <v>0.21555590941259734</v>
      </c>
    </row>
    <row r="12" spans="1:4" ht="25" customHeight="1" x14ac:dyDescent="0.25">
      <c r="A12" s="5"/>
      <c r="B12" s="6" t="s">
        <v>17</v>
      </c>
      <c r="C12" s="6" t="s">
        <v>31</v>
      </c>
      <c r="D12" s="21">
        <v>0.33680610845718328</v>
      </c>
    </row>
    <row r="13" spans="1:4" ht="25" customHeight="1" x14ac:dyDescent="0.25">
      <c r="B13" s="6" t="s">
        <v>44</v>
      </c>
      <c r="C13" s="6" t="s">
        <v>28</v>
      </c>
      <c r="D13" s="21">
        <v>0.40897884598372258</v>
      </c>
    </row>
    <row r="14" spans="1:4" ht="25" customHeight="1" x14ac:dyDescent="0.25">
      <c r="B14" s="6" t="s">
        <v>45</v>
      </c>
      <c r="C14" s="6" t="s">
        <v>39</v>
      </c>
      <c r="D14" s="21">
        <v>0.37782406993116152</v>
      </c>
    </row>
    <row r="15" spans="1:4" ht="25" customHeight="1" x14ac:dyDescent="0.25">
      <c r="B15" s="6" t="s">
        <v>46</v>
      </c>
      <c r="C15" s="6" t="s">
        <v>47</v>
      </c>
      <c r="D15" s="21">
        <v>0.20558463986287265</v>
      </c>
    </row>
    <row r="16" spans="1:4" ht="25" customHeight="1" x14ac:dyDescent="0.25">
      <c r="B16" s="6" t="s">
        <v>16</v>
      </c>
      <c r="C16" s="6" t="s">
        <v>24</v>
      </c>
      <c r="D16" s="21">
        <v>0.7542040917636208</v>
      </c>
    </row>
    <row r="17" spans="2:4" ht="25" customHeight="1" x14ac:dyDescent="0.25">
      <c r="B17" s="6" t="s">
        <v>29</v>
      </c>
      <c r="C17" s="6" t="s">
        <v>30</v>
      </c>
      <c r="D17" s="21">
        <v>0.57738190021231417</v>
      </c>
    </row>
    <row r="18" spans="2:4" ht="25" customHeight="1" x14ac:dyDescent="0.25">
      <c r="B18" s="6" t="s">
        <v>48</v>
      </c>
      <c r="C18" s="6" t="s">
        <v>31</v>
      </c>
      <c r="D18" s="21">
        <v>0.42081711619638723</v>
      </c>
    </row>
    <row r="19" spans="2:4" ht="25" customHeight="1" x14ac:dyDescent="0.25">
      <c r="B19" s="6" t="s">
        <v>49</v>
      </c>
      <c r="C19" s="6" t="s">
        <v>39</v>
      </c>
      <c r="D19" s="21">
        <v>0.37782406993116152</v>
      </c>
    </row>
    <row r="20" spans="2:4" ht="25" customHeight="1" x14ac:dyDescent="0.25">
      <c r="B20" s="6" t="s">
        <v>50</v>
      </c>
      <c r="C20" s="6" t="s">
        <v>39</v>
      </c>
      <c r="D20" s="21">
        <v>0.37782406993116152</v>
      </c>
    </row>
    <row r="21" spans="2:4" ht="25" customHeight="1" x14ac:dyDescent="0.25">
      <c r="B21" s="6" t="s">
        <v>51</v>
      </c>
      <c r="C21" s="6" t="s">
        <v>39</v>
      </c>
      <c r="D21" s="21">
        <v>0.65436615357395622</v>
      </c>
    </row>
    <row r="22" spans="2:4" ht="25" customHeight="1" x14ac:dyDescent="0.25">
      <c r="B22" s="6" t="s">
        <v>21</v>
      </c>
      <c r="C22" s="6" t="s">
        <v>31</v>
      </c>
      <c r="D22" s="21">
        <v>0.74001113543878283</v>
      </c>
    </row>
    <row r="23" spans="2:4" ht="25" customHeight="1" x14ac:dyDescent="0.25">
      <c r="B23" s="6" t="s">
        <v>52</v>
      </c>
      <c r="C23" s="6" t="s">
        <v>24</v>
      </c>
      <c r="D23" s="21">
        <v>0.52225666433164308</v>
      </c>
    </row>
    <row r="24" spans="2:4" ht="25" customHeight="1" x14ac:dyDescent="0.25">
      <c r="B24" s="6" t="s">
        <v>53</v>
      </c>
      <c r="C24" s="6" t="s">
        <v>31</v>
      </c>
      <c r="D24" s="21">
        <v>8.6498398321624995E-2</v>
      </c>
    </row>
    <row r="25" spans="2:4" ht="25" customHeight="1" x14ac:dyDescent="0.25">
      <c r="B25" s="6" t="s">
        <v>34</v>
      </c>
      <c r="C25" s="6" t="s">
        <v>28</v>
      </c>
      <c r="D25" s="21">
        <v>9.0663501063110913E-2</v>
      </c>
    </row>
    <row r="26" spans="2:4" ht="25" customHeight="1" x14ac:dyDescent="0.25">
      <c r="B26" s="6" t="s">
        <v>54</v>
      </c>
      <c r="C26" s="6" t="s">
        <v>47</v>
      </c>
      <c r="D26" s="21">
        <v>0.17457245062418983</v>
      </c>
    </row>
    <row r="27" spans="2:4" ht="25" customHeight="1" x14ac:dyDescent="0.25">
      <c r="B27" s="6" t="s">
        <v>32</v>
      </c>
      <c r="C27" s="6" t="s">
        <v>30</v>
      </c>
      <c r="D27" s="21">
        <v>0.57738190021231428</v>
      </c>
    </row>
    <row r="28" spans="2:4" ht="25" customHeight="1" x14ac:dyDescent="0.25">
      <c r="B28" s="6" t="s">
        <v>55</v>
      </c>
      <c r="C28" s="6" t="s">
        <v>28</v>
      </c>
      <c r="D28" s="22">
        <v>0.82429189007448711</v>
      </c>
    </row>
    <row r="29" spans="2:4" ht="25" customHeight="1" x14ac:dyDescent="0.25">
      <c r="B29" s="6" t="s">
        <v>56</v>
      </c>
      <c r="C29" s="6" t="s">
        <v>31</v>
      </c>
      <c r="D29" s="21">
        <v>0.38492126680820954</v>
      </c>
    </row>
    <row r="30" spans="2:4" ht="25" customHeight="1" x14ac:dyDescent="0.25">
      <c r="B30" s="6" t="s">
        <v>57</v>
      </c>
      <c r="C30" s="6" t="s">
        <v>24</v>
      </c>
      <c r="D30" s="21">
        <v>0.18067979002624671</v>
      </c>
    </row>
    <row r="31" spans="2:4" ht="25" customHeight="1" x14ac:dyDescent="0.25">
      <c r="B31" s="6" t="s">
        <v>58</v>
      </c>
      <c r="C31" s="6" t="s">
        <v>39</v>
      </c>
      <c r="D31" s="21">
        <v>0.37782406993116158</v>
      </c>
    </row>
    <row r="32" spans="2:4" ht="25" customHeight="1" x14ac:dyDescent="0.25">
      <c r="B32" s="6" t="s">
        <v>22</v>
      </c>
      <c r="C32" s="6" t="s">
        <v>47</v>
      </c>
      <c r="D32" s="22">
        <v>0.30290010741138562</v>
      </c>
    </row>
    <row r="33" spans="2:4" ht="25" customHeight="1" x14ac:dyDescent="0.25">
      <c r="B33" s="6" t="s">
        <v>59</v>
      </c>
      <c r="C33" s="6" t="s">
        <v>31</v>
      </c>
      <c r="D33" s="21">
        <v>0.78908859695682942</v>
      </c>
    </row>
    <row r="34" spans="2:4" ht="25" customHeight="1" x14ac:dyDescent="0.25">
      <c r="B34" s="6" t="s">
        <v>60</v>
      </c>
      <c r="C34" s="6" t="s">
        <v>31</v>
      </c>
      <c r="D34" s="21">
        <v>0.76121181102362201</v>
      </c>
    </row>
    <row r="35" spans="2:4" ht="25" customHeight="1" x14ac:dyDescent="0.25">
      <c r="B35" s="6" t="s">
        <v>61</v>
      </c>
      <c r="C35" s="6" t="s">
        <v>31</v>
      </c>
      <c r="D35" s="21">
        <v>0.93343407200990802</v>
      </c>
    </row>
    <row r="36" spans="2:4" ht="25" customHeight="1" x14ac:dyDescent="0.25">
      <c r="B36" s="6" t="s">
        <v>70</v>
      </c>
      <c r="C36" s="6" t="s">
        <v>24</v>
      </c>
      <c r="D36" s="21">
        <v>0.10918554958694715</v>
      </c>
    </row>
    <row r="37" spans="2:4" ht="25" customHeight="1" x14ac:dyDescent="0.25">
      <c r="B37" s="6" t="s">
        <v>63</v>
      </c>
      <c r="C37" s="6" t="s">
        <v>39</v>
      </c>
      <c r="D37" s="22">
        <v>0.1</v>
      </c>
    </row>
    <row r="38" spans="2:4" ht="25" customHeight="1" x14ac:dyDescent="0.25">
      <c r="B38" s="6" t="s">
        <v>64</v>
      </c>
      <c r="C38" s="6" t="s">
        <v>25</v>
      </c>
      <c r="D38" s="21">
        <v>0.22898369467017765</v>
      </c>
    </row>
    <row r="39" spans="2:4" ht="25" customHeight="1" x14ac:dyDescent="0.25">
      <c r="B39" s="6" t="s">
        <v>65</v>
      </c>
      <c r="C39" s="6" t="s">
        <v>31</v>
      </c>
      <c r="D39" s="22">
        <v>0.14000000000000001</v>
      </c>
    </row>
    <row r="41" spans="2:4" x14ac:dyDescent="0.25">
      <c r="B41" s="10" t="s">
        <v>71</v>
      </c>
    </row>
    <row r="42" spans="2:4" ht="42.75" customHeight="1" x14ac:dyDescent="0.25">
      <c r="B42" s="30" t="s">
        <v>105</v>
      </c>
      <c r="C42" s="30"/>
      <c r="D42" s="23">
        <v>0.41909918769655524</v>
      </c>
    </row>
    <row r="43" spans="2:4" ht="41.9" customHeight="1" x14ac:dyDescent="0.25">
      <c r="B43" s="30" t="s">
        <v>106</v>
      </c>
      <c r="C43" s="30"/>
      <c r="D43" s="23">
        <v>0.41477265001865737</v>
      </c>
    </row>
    <row r="49" spans="2:4" ht="25" x14ac:dyDescent="0.25">
      <c r="B49" s="2" t="s">
        <v>67</v>
      </c>
      <c r="C49" s="2" t="s">
        <v>68</v>
      </c>
      <c r="D49" s="17" t="s">
        <v>69</v>
      </c>
    </row>
    <row r="50" spans="2:4" ht="25" x14ac:dyDescent="0.25">
      <c r="B50" s="6" t="s">
        <v>39</v>
      </c>
      <c r="C50" s="24">
        <v>3</v>
      </c>
      <c r="D50" s="21">
        <v>0.39262478071331486</v>
      </c>
    </row>
    <row r="51" spans="2:4" ht="25" x14ac:dyDescent="0.25">
      <c r="B51" s="6" t="s">
        <v>28</v>
      </c>
      <c r="C51" s="24">
        <v>5</v>
      </c>
      <c r="D51" s="21">
        <v>0.26690172051211686</v>
      </c>
    </row>
    <row r="52" spans="2:4" ht="25" x14ac:dyDescent="0.25">
      <c r="B52" s="6" t="s">
        <v>31</v>
      </c>
      <c r="C52" s="24">
        <v>9</v>
      </c>
      <c r="D52" s="21">
        <v>0.4373020173042953</v>
      </c>
    </row>
    <row r="53" spans="2:4" x14ac:dyDescent="0.25">
      <c r="B53" s="6" t="s">
        <v>25</v>
      </c>
      <c r="C53" s="24">
        <v>2</v>
      </c>
      <c r="D53" s="21">
        <v>0.33381581828312684</v>
      </c>
    </row>
    <row r="54" spans="2:4" ht="25" x14ac:dyDescent="0.25">
      <c r="B54" s="6" t="s">
        <v>47</v>
      </c>
      <c r="C54" s="24">
        <v>2</v>
      </c>
      <c r="D54" s="21">
        <v>0.21363812040586161</v>
      </c>
    </row>
    <row r="55" spans="2:4" x14ac:dyDescent="0.25">
      <c r="B55" s="6" t="s">
        <v>30</v>
      </c>
      <c r="C55" s="24">
        <v>1</v>
      </c>
      <c r="D55" s="21">
        <v>0.6</v>
      </c>
    </row>
    <row r="56" spans="2:4" ht="25" x14ac:dyDescent="0.25">
      <c r="B56" s="6" t="s">
        <v>24</v>
      </c>
      <c r="C56" s="24">
        <v>3</v>
      </c>
      <c r="D56" s="21">
        <v>0.6648172038434883</v>
      </c>
    </row>
  </sheetData>
  <mergeCells count="2">
    <mergeCell ref="B42:C42"/>
    <mergeCell ref="B43:C4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3B69-0632-4409-8CFA-B1D1B50BA2D3}">
  <sheetPr>
    <tabColor rgb="FFFFC000"/>
  </sheetPr>
  <dimension ref="A3:D56"/>
  <sheetViews>
    <sheetView workbookViewId="0">
      <selection activeCell="G10" sqref="G10"/>
    </sheetView>
  </sheetViews>
  <sheetFormatPr baseColWidth="10" defaultColWidth="8.7265625" defaultRowHeight="12.5" x14ac:dyDescent="0.25"/>
  <cols>
    <col min="2" max="2" width="15.54296875" customWidth="1"/>
    <col min="3" max="4" width="21.81640625" customWidth="1"/>
    <col min="5" max="5" width="17.1796875" customWidth="1"/>
    <col min="11" max="11" width="10.453125" bestFit="1" customWidth="1"/>
    <col min="13" max="13" width="13" bestFit="1" customWidth="1"/>
    <col min="14" max="14" width="15.1796875" customWidth="1"/>
  </cols>
  <sheetData>
    <row r="3" spans="2:4" ht="24.5" x14ac:dyDescent="0.25">
      <c r="D3" s="20" t="s">
        <v>10</v>
      </c>
    </row>
    <row r="4" spans="2:4" ht="65.150000000000006" customHeight="1" x14ac:dyDescent="0.25">
      <c r="B4" s="2" t="s">
        <v>19</v>
      </c>
      <c r="C4" s="2" t="s">
        <v>36</v>
      </c>
      <c r="D4" s="19" t="s">
        <v>37</v>
      </c>
    </row>
    <row r="5" spans="2:4" ht="25" customHeight="1" x14ac:dyDescent="0.25">
      <c r="B5" s="6" t="s">
        <v>38</v>
      </c>
      <c r="C5" s="6" t="s">
        <v>39</v>
      </c>
      <c r="D5" s="21">
        <v>0.40351133470033179</v>
      </c>
    </row>
    <row r="6" spans="2:4" ht="25" customHeight="1" x14ac:dyDescent="0.25">
      <c r="B6" s="6" t="s">
        <v>42</v>
      </c>
      <c r="C6" s="6" t="s">
        <v>28</v>
      </c>
      <c r="D6" s="21">
        <v>0.19559999999999997</v>
      </c>
    </row>
    <row r="7" spans="2:4" ht="25" customHeight="1" x14ac:dyDescent="0.25">
      <c r="B7" s="6" t="s">
        <v>33</v>
      </c>
      <c r="C7" s="6" t="s">
        <v>31</v>
      </c>
      <c r="D7" s="22">
        <v>0.57352941176470584</v>
      </c>
    </row>
    <row r="8" spans="2:4" ht="25" customHeight="1" x14ac:dyDescent="0.25">
      <c r="B8" s="6" t="s">
        <v>20</v>
      </c>
      <c r="C8" s="6" t="s">
        <v>28</v>
      </c>
      <c r="D8" s="21">
        <v>0.75883492552789733</v>
      </c>
    </row>
    <row r="9" spans="2:4" ht="25" customHeight="1" x14ac:dyDescent="0.25">
      <c r="B9" s="6" t="s">
        <v>43</v>
      </c>
      <c r="C9" s="6" t="s">
        <v>31</v>
      </c>
      <c r="D9" s="21">
        <v>0.56737194756197562</v>
      </c>
    </row>
    <row r="10" spans="2:4" ht="25" customHeight="1" x14ac:dyDescent="0.25">
      <c r="B10" s="6" t="s">
        <v>26</v>
      </c>
      <c r="C10" s="6" t="s">
        <v>25</v>
      </c>
      <c r="D10" s="22">
        <v>0.52</v>
      </c>
    </row>
    <row r="11" spans="2:4" ht="25" customHeight="1" x14ac:dyDescent="0.25">
      <c r="B11" s="6" t="s">
        <v>27</v>
      </c>
      <c r="C11" s="6" t="s">
        <v>28</v>
      </c>
      <c r="D11" s="22">
        <v>0.19</v>
      </c>
    </row>
    <row r="12" spans="2:4" ht="25" customHeight="1" x14ac:dyDescent="0.25">
      <c r="B12" s="6" t="s">
        <v>17</v>
      </c>
      <c r="C12" s="6" t="s">
        <v>31</v>
      </c>
      <c r="D12" s="21">
        <v>0.61124999999999996</v>
      </c>
    </row>
    <row r="13" spans="2:4" ht="25" customHeight="1" x14ac:dyDescent="0.25">
      <c r="B13" s="6" t="s">
        <v>44</v>
      </c>
      <c r="C13" s="6" t="s">
        <v>28</v>
      </c>
      <c r="D13" s="21">
        <v>0.24450000000000002</v>
      </c>
    </row>
    <row r="14" spans="2:4" ht="25" customHeight="1" x14ac:dyDescent="0.25">
      <c r="B14" s="6" t="s">
        <v>45</v>
      </c>
      <c r="C14" s="6" t="s">
        <v>39</v>
      </c>
      <c r="D14" s="21">
        <v>0.35045000000000004</v>
      </c>
    </row>
    <row r="15" spans="2:4" ht="25" customHeight="1" x14ac:dyDescent="0.25">
      <c r="B15" s="6" t="s">
        <v>46</v>
      </c>
      <c r="C15" s="6" t="s">
        <v>47</v>
      </c>
      <c r="D15" s="21">
        <v>0.28525</v>
      </c>
    </row>
    <row r="16" spans="2:4" ht="25" customHeight="1" x14ac:dyDescent="0.25">
      <c r="B16" s="6" t="s">
        <v>16</v>
      </c>
      <c r="C16" s="6" t="s">
        <v>24</v>
      </c>
      <c r="D16" s="21">
        <v>0.52973977695167296</v>
      </c>
    </row>
    <row r="17" spans="2:4" ht="25" customHeight="1" x14ac:dyDescent="0.25">
      <c r="B17" s="6" t="s">
        <v>29</v>
      </c>
      <c r="C17" s="6" t="s">
        <v>30</v>
      </c>
      <c r="D17" s="22">
        <v>0.64</v>
      </c>
    </row>
    <row r="18" spans="2:4" ht="25" customHeight="1" x14ac:dyDescent="0.25">
      <c r="B18" s="6" t="s">
        <v>48</v>
      </c>
      <c r="C18" s="6" t="s">
        <v>31</v>
      </c>
      <c r="D18" s="21">
        <v>0.17930000000000001</v>
      </c>
    </row>
    <row r="19" spans="2:4" ht="25" customHeight="1" x14ac:dyDescent="0.25">
      <c r="B19" s="6" t="s">
        <v>49</v>
      </c>
      <c r="C19" s="6" t="s">
        <v>39</v>
      </c>
      <c r="D19" s="21">
        <v>0.40351133470033179</v>
      </c>
    </row>
    <row r="20" spans="2:4" ht="25" customHeight="1" x14ac:dyDescent="0.25">
      <c r="B20" s="6" t="s">
        <v>50</v>
      </c>
      <c r="C20" s="6" t="s">
        <v>39</v>
      </c>
      <c r="D20" s="21">
        <v>0.40351133470033179</v>
      </c>
    </row>
    <row r="21" spans="2:4" ht="25" customHeight="1" x14ac:dyDescent="0.25">
      <c r="B21" s="6" t="s">
        <v>51</v>
      </c>
      <c r="C21" s="6" t="s">
        <v>39</v>
      </c>
      <c r="D21" s="21">
        <v>0.55420000000000014</v>
      </c>
    </row>
    <row r="22" spans="2:4" ht="25" customHeight="1" x14ac:dyDescent="0.25">
      <c r="B22" s="6" t="s">
        <v>21</v>
      </c>
      <c r="C22" s="6" t="s">
        <v>31</v>
      </c>
      <c r="D22" s="22">
        <v>0.85</v>
      </c>
    </row>
    <row r="23" spans="2:4" ht="25" customHeight="1" x14ac:dyDescent="0.25">
      <c r="B23" s="6" t="s">
        <v>52</v>
      </c>
      <c r="C23" s="6" t="s">
        <v>24</v>
      </c>
      <c r="D23" s="21">
        <v>3.5303030303030301E-2</v>
      </c>
    </row>
    <row r="24" spans="2:4" ht="25" customHeight="1" x14ac:dyDescent="0.25">
      <c r="B24" s="6" t="s">
        <v>53</v>
      </c>
      <c r="C24" s="6" t="s">
        <v>31</v>
      </c>
      <c r="D24" s="21">
        <v>0.13040000000000002</v>
      </c>
    </row>
    <row r="25" spans="2:4" ht="25" customHeight="1" x14ac:dyDescent="0.25">
      <c r="B25" s="6" t="s">
        <v>34</v>
      </c>
      <c r="C25" s="6" t="s">
        <v>28</v>
      </c>
      <c r="D25" s="21">
        <v>0.50325231259968106</v>
      </c>
    </row>
    <row r="26" spans="2:4" ht="25" customHeight="1" x14ac:dyDescent="0.25">
      <c r="B26" s="6" t="s">
        <v>54</v>
      </c>
      <c r="C26" s="6" t="s">
        <v>47</v>
      </c>
      <c r="D26" s="21">
        <v>0.24450000000000002</v>
      </c>
    </row>
    <row r="27" spans="2:4" ht="25" customHeight="1" x14ac:dyDescent="0.25">
      <c r="B27" s="6" t="s">
        <v>32</v>
      </c>
      <c r="C27" s="6" t="s">
        <v>30</v>
      </c>
      <c r="D27" s="21">
        <v>0.61199999999999999</v>
      </c>
    </row>
    <row r="28" spans="2:4" ht="25" customHeight="1" x14ac:dyDescent="0.25">
      <c r="B28" s="6" t="s">
        <v>55</v>
      </c>
      <c r="C28" s="6" t="s">
        <v>28</v>
      </c>
      <c r="D28" s="21">
        <v>0.2445</v>
      </c>
    </row>
    <row r="29" spans="2:4" ht="25" customHeight="1" x14ac:dyDescent="0.25">
      <c r="B29" s="6" t="s">
        <v>56</v>
      </c>
      <c r="C29" s="6" t="s">
        <v>31</v>
      </c>
      <c r="D29" s="21">
        <v>0.17115</v>
      </c>
    </row>
    <row r="30" spans="2:4" ht="25" customHeight="1" x14ac:dyDescent="0.25">
      <c r="B30" s="6" t="s">
        <v>57</v>
      </c>
      <c r="C30" s="6" t="s">
        <v>24</v>
      </c>
      <c r="D30" s="21">
        <v>5.5072727272727266E-2</v>
      </c>
    </row>
    <row r="31" spans="2:4" ht="25" customHeight="1" x14ac:dyDescent="0.25">
      <c r="B31" s="6" t="s">
        <v>58</v>
      </c>
      <c r="C31" s="6" t="s">
        <v>39</v>
      </c>
      <c r="D31" s="21">
        <v>0.40351133470033179</v>
      </c>
    </row>
    <row r="32" spans="2:4" ht="25" customHeight="1" x14ac:dyDescent="0.25">
      <c r="B32" s="6" t="s">
        <v>22</v>
      </c>
      <c r="C32" s="6" t="s">
        <v>47</v>
      </c>
      <c r="D32" s="22">
        <v>0.35359116022099446</v>
      </c>
    </row>
    <row r="33" spans="1:4" ht="25" customHeight="1" x14ac:dyDescent="0.25">
      <c r="B33" s="6" t="s">
        <v>59</v>
      </c>
      <c r="C33" s="6" t="s">
        <v>31</v>
      </c>
      <c r="D33" s="21">
        <v>0.62754999999999994</v>
      </c>
    </row>
    <row r="34" spans="1:4" ht="25" customHeight="1" x14ac:dyDescent="0.25">
      <c r="B34" s="6" t="s">
        <v>60</v>
      </c>
      <c r="C34" s="6" t="s">
        <v>31</v>
      </c>
      <c r="D34" s="21">
        <v>0.65663636363636368</v>
      </c>
    </row>
    <row r="35" spans="1:4" ht="25" customHeight="1" x14ac:dyDescent="0.25">
      <c r="B35" s="6" t="s">
        <v>61</v>
      </c>
      <c r="C35" s="6" t="s">
        <v>31</v>
      </c>
      <c r="D35" s="21">
        <v>0.26080000000000003</v>
      </c>
    </row>
    <row r="36" spans="1:4" ht="25" customHeight="1" x14ac:dyDescent="0.25">
      <c r="A36" s="5"/>
      <c r="B36" s="6" t="s">
        <v>70</v>
      </c>
      <c r="C36" s="6" t="s">
        <v>24</v>
      </c>
      <c r="D36" s="21">
        <v>0.46940196557562469</v>
      </c>
    </row>
    <row r="37" spans="1:4" ht="25" customHeight="1" x14ac:dyDescent="0.25">
      <c r="A37" s="5"/>
      <c r="B37" s="6" t="s">
        <v>63</v>
      </c>
      <c r="C37" s="6" t="s">
        <v>39</v>
      </c>
      <c r="D37" s="21">
        <v>0.40351133470033179</v>
      </c>
    </row>
    <row r="38" spans="1:4" ht="25" customHeight="1" x14ac:dyDescent="0.25">
      <c r="B38" s="6" t="s">
        <v>64</v>
      </c>
      <c r="C38" s="6" t="s">
        <v>25</v>
      </c>
      <c r="D38" s="22">
        <v>0.2</v>
      </c>
    </row>
    <row r="39" spans="1:4" ht="25" customHeight="1" x14ac:dyDescent="0.25">
      <c r="B39" s="6" t="s">
        <v>65</v>
      </c>
      <c r="C39" s="6" t="s">
        <v>31</v>
      </c>
      <c r="D39" s="22">
        <v>0.45</v>
      </c>
    </row>
    <row r="41" spans="1:4" x14ac:dyDescent="0.25">
      <c r="B41" s="10" t="s">
        <v>66</v>
      </c>
    </row>
    <row r="42" spans="1:4" ht="25.4" customHeight="1" x14ac:dyDescent="0.25">
      <c r="B42" s="30" t="s">
        <v>105</v>
      </c>
      <c r="C42" s="30"/>
      <c r="D42" s="25">
        <v>15208474.436240003</v>
      </c>
    </row>
    <row r="43" spans="1:4" ht="41.9" customHeight="1" x14ac:dyDescent="0.25">
      <c r="B43" s="30" t="s">
        <v>106</v>
      </c>
      <c r="C43" s="30"/>
      <c r="D43" s="25">
        <v>15885585.816240001</v>
      </c>
    </row>
    <row r="49" spans="2:4" ht="25" x14ac:dyDescent="0.25">
      <c r="B49" s="2" t="s">
        <v>67</v>
      </c>
      <c r="C49" s="2" t="s">
        <v>68</v>
      </c>
      <c r="D49" s="2" t="s">
        <v>69</v>
      </c>
    </row>
    <row r="50" spans="2:4" ht="25" x14ac:dyDescent="0.25">
      <c r="B50" s="6" t="s">
        <v>39</v>
      </c>
      <c r="C50" s="24">
        <v>2</v>
      </c>
      <c r="D50" s="26">
        <v>0.49510593214764637</v>
      </c>
    </row>
    <row r="51" spans="2:4" ht="25" x14ac:dyDescent="0.25">
      <c r="B51" s="6" t="s">
        <v>28</v>
      </c>
      <c r="C51" s="24">
        <v>6</v>
      </c>
      <c r="D51" s="26">
        <v>0.61349788420645635</v>
      </c>
    </row>
    <row r="52" spans="2:4" ht="25" x14ac:dyDescent="0.25">
      <c r="B52" s="6" t="s">
        <v>31</v>
      </c>
      <c r="C52" s="24">
        <v>10</v>
      </c>
      <c r="D52" s="26">
        <v>0.69616189884904978</v>
      </c>
    </row>
    <row r="53" spans="2:4" x14ac:dyDescent="0.25">
      <c r="B53" s="6" t="s">
        <v>25</v>
      </c>
      <c r="C53" s="24">
        <v>2</v>
      </c>
      <c r="D53" s="26">
        <v>0.34990308666279613</v>
      </c>
    </row>
    <row r="54" spans="2:4" ht="25" x14ac:dyDescent="0.25">
      <c r="B54" s="6" t="s">
        <v>47</v>
      </c>
      <c r="C54" s="24">
        <v>3</v>
      </c>
      <c r="D54" s="26">
        <v>0.35072868912462124</v>
      </c>
    </row>
    <row r="55" spans="2:4" x14ac:dyDescent="0.25">
      <c r="B55" s="6" t="s">
        <v>30</v>
      </c>
      <c r="C55" s="24">
        <v>2</v>
      </c>
      <c r="D55" s="26">
        <v>0.81437068414916325</v>
      </c>
    </row>
    <row r="56" spans="2:4" ht="25" x14ac:dyDescent="0.25">
      <c r="B56" s="6" t="s">
        <v>24</v>
      </c>
      <c r="C56" s="24">
        <v>4</v>
      </c>
      <c r="D56" s="26">
        <v>0.66514213095907904</v>
      </c>
    </row>
  </sheetData>
  <mergeCells count="2">
    <mergeCell ref="B42:C42"/>
    <mergeCell ref="B43:C4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988-FF1D-4748-B91D-63DCDB729273}">
  <sheetPr codeName="Sheet2"/>
  <dimension ref="B3:L11"/>
  <sheetViews>
    <sheetView workbookViewId="0"/>
  </sheetViews>
  <sheetFormatPr baseColWidth="10" defaultColWidth="8.7265625" defaultRowHeight="12.5" x14ac:dyDescent="0.25"/>
  <cols>
    <col min="5" max="7" width="21.1796875" customWidth="1"/>
    <col min="9" max="9" width="13" customWidth="1"/>
    <col min="11" max="11" width="21.453125" customWidth="1"/>
    <col min="12" max="12" width="18.81640625" customWidth="1"/>
    <col min="13" max="13" width="17.1796875" customWidth="1"/>
    <col min="14" max="14" width="19.453125" customWidth="1"/>
    <col min="15" max="15" width="17.81640625" customWidth="1"/>
  </cols>
  <sheetData>
    <row r="3" spans="2:12" x14ac:dyDescent="0.25">
      <c r="E3" t="s">
        <v>76</v>
      </c>
    </row>
    <row r="4" spans="2:12" ht="75" x14ac:dyDescent="0.25">
      <c r="B4" t="s">
        <v>73</v>
      </c>
      <c r="E4" t="s">
        <v>72</v>
      </c>
      <c r="F4" t="s">
        <v>77</v>
      </c>
      <c r="G4" t="s">
        <v>78</v>
      </c>
      <c r="I4" t="s">
        <v>79</v>
      </c>
      <c r="K4" t="s">
        <v>12</v>
      </c>
      <c r="L4" t="s">
        <v>80</v>
      </c>
    </row>
    <row r="5" spans="2:12" ht="62.5" x14ac:dyDescent="0.25">
      <c r="B5" t="s">
        <v>81</v>
      </c>
      <c r="F5" t="s">
        <v>82</v>
      </c>
      <c r="G5" t="s">
        <v>82</v>
      </c>
      <c r="I5" t="s">
        <v>35</v>
      </c>
      <c r="K5" t="s">
        <v>13</v>
      </c>
      <c r="L5" t="s">
        <v>40</v>
      </c>
    </row>
    <row r="6" spans="2:12" ht="62.5" x14ac:dyDescent="0.25">
      <c r="B6" t="s">
        <v>74</v>
      </c>
      <c r="F6" t="s">
        <v>83</v>
      </c>
      <c r="G6" t="s">
        <v>84</v>
      </c>
      <c r="I6" t="s">
        <v>85</v>
      </c>
      <c r="K6" t="s">
        <v>14</v>
      </c>
      <c r="L6" t="s">
        <v>86</v>
      </c>
    </row>
    <row r="7" spans="2:12" ht="25" x14ac:dyDescent="0.25">
      <c r="F7" t="s">
        <v>87</v>
      </c>
      <c r="G7" t="s">
        <v>88</v>
      </c>
      <c r="I7" t="s">
        <v>89</v>
      </c>
      <c r="K7" t="s">
        <v>15</v>
      </c>
      <c r="L7" t="s">
        <v>90</v>
      </c>
    </row>
    <row r="8" spans="2:12" ht="25" x14ac:dyDescent="0.25">
      <c r="F8" t="s">
        <v>91</v>
      </c>
      <c r="G8" t="s">
        <v>91</v>
      </c>
      <c r="I8" t="s">
        <v>92</v>
      </c>
      <c r="K8" t="s">
        <v>41</v>
      </c>
      <c r="L8" t="s">
        <v>93</v>
      </c>
    </row>
    <row r="9" spans="2:12" ht="37.5" x14ac:dyDescent="0.25">
      <c r="F9" t="s">
        <v>94</v>
      </c>
      <c r="G9" t="s">
        <v>18</v>
      </c>
      <c r="I9" t="s">
        <v>95</v>
      </c>
      <c r="L9" t="s">
        <v>96</v>
      </c>
    </row>
    <row r="10" spans="2:12" x14ac:dyDescent="0.25">
      <c r="F10" t="s">
        <v>18</v>
      </c>
      <c r="G10" t="s">
        <v>75</v>
      </c>
      <c r="I10" t="s">
        <v>75</v>
      </c>
      <c r="L10" t="s">
        <v>97</v>
      </c>
    </row>
    <row r="11" spans="2:12" ht="25" x14ac:dyDescent="0.25">
      <c r="F11" t="s">
        <v>75</v>
      </c>
      <c r="I11" t="s">
        <v>18</v>
      </c>
      <c r="L11" t="s">
        <v>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FA49-BC37-4925-BB8B-71BBF62F5469}">
  <sheetPr>
    <tabColor rgb="FFFFC000"/>
  </sheetPr>
  <dimension ref="B2:F30"/>
  <sheetViews>
    <sheetView workbookViewId="0"/>
  </sheetViews>
  <sheetFormatPr baseColWidth="10" defaultColWidth="8.7265625" defaultRowHeight="12.5" x14ac:dyDescent="0.25"/>
  <cols>
    <col min="3" max="3" width="8.81640625" bestFit="1" customWidth="1"/>
    <col min="4" max="4" width="10.1796875" customWidth="1"/>
    <col min="5" max="5" width="10.81640625" customWidth="1"/>
    <col min="6" max="6" width="11.81640625" customWidth="1"/>
  </cols>
  <sheetData>
    <row r="2" spans="2:6" ht="15.5" thickBot="1" x14ac:dyDescent="0.3">
      <c r="B2" s="4" t="s">
        <v>6</v>
      </c>
      <c r="C2" s="4"/>
      <c r="D2" s="4"/>
      <c r="E2" s="4"/>
      <c r="F2" s="4"/>
    </row>
    <row r="3" spans="2:6" ht="13" thickTop="1" x14ac:dyDescent="0.25"/>
    <row r="4" spans="2:6" ht="14.5" thickBot="1" x14ac:dyDescent="0.3">
      <c r="B4" s="12" t="s">
        <v>99</v>
      </c>
      <c r="C4" s="12"/>
      <c r="D4" s="12"/>
    </row>
    <row r="5" spans="2:6" ht="25" x14ac:dyDescent="0.25">
      <c r="C5" s="2" t="s">
        <v>100</v>
      </c>
      <c r="D5" s="2" t="s">
        <v>101</v>
      </c>
      <c r="E5" s="2" t="s">
        <v>102</v>
      </c>
      <c r="F5" s="2" t="s">
        <v>78</v>
      </c>
    </row>
    <row r="6" spans="2:6" x14ac:dyDescent="0.25">
      <c r="B6" s="18" t="s">
        <v>16</v>
      </c>
      <c r="C6" s="3">
        <f>[1]Aluminium!$D$22</f>
        <v>779000</v>
      </c>
      <c r="D6" s="3">
        <f>[1]Aluminium!$F$22</f>
        <v>646176.15295292635</v>
      </c>
      <c r="E6" s="3">
        <f>[1]Aluminium!$H$22</f>
        <v>580355</v>
      </c>
      <c r="F6" s="9">
        <f t="shared" ref="F6:F10" si="0">E6/C6</f>
        <v>0.745</v>
      </c>
    </row>
    <row r="7" spans="2:6" x14ac:dyDescent="0.25">
      <c r="B7" s="18" t="s">
        <v>23</v>
      </c>
      <c r="C7" s="3">
        <f>[1]Aluminium!$D$44</f>
        <v>1400693.23856</v>
      </c>
      <c r="D7" s="3">
        <f>[1]Aluminium!$F$44</f>
        <v>602298.09258079994</v>
      </c>
      <c r="E7" s="3">
        <f>[1]Aluminium!$H$44</f>
        <v>540946.47090016399</v>
      </c>
      <c r="F7" s="9">
        <f t="shared" si="0"/>
        <v>0.38619910199344626</v>
      </c>
    </row>
    <row r="8" spans="2:6" x14ac:dyDescent="0.25">
      <c r="B8" s="18" t="s">
        <v>21</v>
      </c>
      <c r="C8" s="3">
        <f>[1]Aluminium!$D$28</f>
        <v>314645</v>
      </c>
      <c r="D8" s="3">
        <f>[1]Aluminium!$F$28</f>
        <v>314015.71000000002</v>
      </c>
      <c r="E8" s="3">
        <f>[1]Aluminium!$H$28</f>
        <v>282029.26793914993</v>
      </c>
      <c r="F8" s="9">
        <f t="shared" si="0"/>
        <v>0.8963411716033941</v>
      </c>
    </row>
    <row r="9" spans="2:6" x14ac:dyDescent="0.25">
      <c r="B9" s="18" t="s">
        <v>20</v>
      </c>
      <c r="C9" s="3">
        <f>[1]Aluminium!$D$14</f>
        <v>326075.50949999999</v>
      </c>
      <c r="D9" s="3">
        <f>[1]Aluminium!$F$14</f>
        <v>325097.28297150001</v>
      </c>
      <c r="E9" s="3">
        <f>[1]Aluminium!$H$14</f>
        <v>291982.04359093634</v>
      </c>
      <c r="F9" s="9">
        <f>E9/C9</f>
        <v>0.89544303415689785</v>
      </c>
    </row>
    <row r="10" spans="2:6" x14ac:dyDescent="0.25">
      <c r="B10" s="18" t="s">
        <v>17</v>
      </c>
      <c r="C10" s="3">
        <f>[1]Aluminium!$D$18</f>
        <v>672078.02025000006</v>
      </c>
      <c r="D10" s="3">
        <f>[1]Aluminium!$F$18</f>
        <v>658636.45984500006</v>
      </c>
      <c r="E10" s="3">
        <f>[1]Aluminium!$H$18</f>
        <v>604450.36477157683</v>
      </c>
      <c r="F10" s="9">
        <f t="shared" si="0"/>
        <v>0.89937529060499988</v>
      </c>
    </row>
    <row r="11" spans="2:6" ht="13" thickBot="1" x14ac:dyDescent="0.3">
      <c r="C11" s="7">
        <f>SUM(C6:C10)</f>
        <v>3492491.7683100002</v>
      </c>
      <c r="D11" s="7">
        <f>SUM(D6:D10)</f>
        <v>2546223.698350226</v>
      </c>
      <c r="E11" s="7">
        <f>SUM(E6:E10)</f>
        <v>2299763.1472018268</v>
      </c>
      <c r="F11" s="9">
        <f>E11/C11</f>
        <v>0.65848777886015486</v>
      </c>
    </row>
    <row r="12" spans="2:6" ht="13" thickTop="1" x14ac:dyDescent="0.25"/>
    <row r="13" spans="2:6" ht="14.5" thickBot="1" x14ac:dyDescent="0.3">
      <c r="B13" s="12" t="s">
        <v>103</v>
      </c>
      <c r="C13" s="12"/>
      <c r="D13" s="12"/>
    </row>
    <row r="14" spans="2:6" ht="25" x14ac:dyDescent="0.25">
      <c r="C14" s="2" t="s">
        <v>100</v>
      </c>
      <c r="D14" s="2" t="s">
        <v>101</v>
      </c>
      <c r="E14" s="2" t="s">
        <v>102</v>
      </c>
      <c r="F14" s="2" t="s">
        <v>78</v>
      </c>
    </row>
    <row r="15" spans="2:6" x14ac:dyDescent="0.25">
      <c r="B15" s="18" t="s">
        <v>16</v>
      </c>
      <c r="C15" s="3" t="e">
        <f>Aluminium!#REF!</f>
        <v>#REF!</v>
      </c>
      <c r="D15" s="3" t="e">
        <f>Aluminium!#REF!</f>
        <v>#REF!</v>
      </c>
      <c r="E15" s="3" t="e">
        <f>Aluminium!#REF!</f>
        <v>#REF!</v>
      </c>
      <c r="F15" s="9" t="e">
        <f t="shared" ref="F15:F19" si="1">E15/C15</f>
        <v>#REF!</v>
      </c>
    </row>
    <row r="16" spans="2:6" x14ac:dyDescent="0.25">
      <c r="B16" s="18" t="s">
        <v>23</v>
      </c>
      <c r="C16" s="3" t="e">
        <f>Aluminium!#REF!</f>
        <v>#REF!</v>
      </c>
      <c r="D16" s="3" t="e">
        <f>Aluminium!#REF!</f>
        <v>#REF!</v>
      </c>
      <c r="E16" s="3" t="e">
        <f>Aluminium!#REF!</f>
        <v>#REF!</v>
      </c>
      <c r="F16" s="9" t="e">
        <f t="shared" si="1"/>
        <v>#REF!</v>
      </c>
    </row>
    <row r="17" spans="2:6" x14ac:dyDescent="0.25">
      <c r="B17" s="18" t="s">
        <v>21</v>
      </c>
      <c r="C17" s="3" t="e">
        <f>Aluminium!#REF!</f>
        <v>#REF!</v>
      </c>
      <c r="D17" s="3" t="e">
        <f>Aluminium!#REF!</f>
        <v>#REF!</v>
      </c>
      <c r="E17" s="3" t="e">
        <f>Aluminium!#REF!</f>
        <v>#REF!</v>
      </c>
      <c r="F17" s="9" t="e">
        <f t="shared" si="1"/>
        <v>#REF!</v>
      </c>
    </row>
    <row r="18" spans="2:6" x14ac:dyDescent="0.25">
      <c r="B18" s="18" t="s">
        <v>20</v>
      </c>
      <c r="C18" s="3" t="e">
        <f>Aluminium!#REF!</f>
        <v>#REF!</v>
      </c>
      <c r="D18" s="3" t="e">
        <f>Aluminium!#REF!</f>
        <v>#REF!</v>
      </c>
      <c r="E18" s="3" t="e">
        <f>Aluminium!#REF!</f>
        <v>#REF!</v>
      </c>
      <c r="F18" s="9" t="e">
        <f>E18/C18</f>
        <v>#REF!</v>
      </c>
    </row>
    <row r="19" spans="2:6" x14ac:dyDescent="0.25">
      <c r="B19" s="18" t="s">
        <v>17</v>
      </c>
      <c r="C19" s="3" t="e">
        <f>Aluminium!#REF!</f>
        <v>#REF!</v>
      </c>
      <c r="D19" s="3" t="e">
        <f>Aluminium!#REF!</f>
        <v>#REF!</v>
      </c>
      <c r="E19" s="3" t="e">
        <f>Aluminium!#REF!</f>
        <v>#REF!</v>
      </c>
      <c r="F19" s="9" t="e">
        <f t="shared" si="1"/>
        <v>#REF!</v>
      </c>
    </row>
    <row r="20" spans="2:6" ht="13" thickBot="1" x14ac:dyDescent="0.3">
      <c r="C20" s="7" t="e">
        <f>SUM(C15:C19)</f>
        <v>#REF!</v>
      </c>
      <c r="D20" s="7" t="e">
        <f>SUM(D15:D19)</f>
        <v>#REF!</v>
      </c>
      <c r="E20" s="7" t="e">
        <f>SUM(E15:E19)</f>
        <v>#REF!</v>
      </c>
      <c r="F20" s="9" t="e">
        <f>E20/C20</f>
        <v>#REF!</v>
      </c>
    </row>
    <row r="21" spans="2:6" ht="13" thickTop="1" x14ac:dyDescent="0.25"/>
    <row r="22" spans="2:6" ht="14.5" thickBot="1" x14ac:dyDescent="0.3">
      <c r="B22" s="12" t="s">
        <v>104</v>
      </c>
      <c r="C22" s="12"/>
      <c r="D22" s="12"/>
    </row>
    <row r="23" spans="2:6" ht="25" x14ac:dyDescent="0.25">
      <c r="C23" s="2" t="s">
        <v>100</v>
      </c>
      <c r="D23" s="2" t="s">
        <v>101</v>
      </c>
      <c r="E23" s="2" t="s">
        <v>102</v>
      </c>
      <c r="F23" s="2" t="s">
        <v>78</v>
      </c>
    </row>
    <row r="24" spans="2:6" x14ac:dyDescent="0.25">
      <c r="B24" s="18" t="s">
        <v>16</v>
      </c>
      <c r="C24" s="3">
        <v>644195.25065963063</v>
      </c>
      <c r="D24" s="3">
        <f>SUM([2]Sheet1!G15:H15)</f>
        <v>491918.53918274178</v>
      </c>
      <c r="E24" s="3">
        <f>[2]Sheet1!Y15</f>
        <v>488300.37349274021</v>
      </c>
      <c r="F24" s="9">
        <f t="shared" ref="F24:F28" si="2">E24/C24</f>
        <v>0.75800057978189039</v>
      </c>
    </row>
    <row r="25" spans="2:6" x14ac:dyDescent="0.25">
      <c r="B25" s="18" t="s">
        <v>23</v>
      </c>
      <c r="C25" s="3">
        <v>1244414</v>
      </c>
      <c r="D25" s="3">
        <f>SUM([2]Sheet1!G16:H16)</f>
        <v>647804.52484718757</v>
      </c>
      <c r="E25" s="3">
        <f>[2]Sheet1!Y16</f>
        <v>573936.69082548725</v>
      </c>
      <c r="F25" s="9">
        <f t="shared" si="2"/>
        <v>0.46121040973943339</v>
      </c>
    </row>
    <row r="26" spans="2:6" x14ac:dyDescent="0.25">
      <c r="B26" s="18" t="s">
        <v>21</v>
      </c>
      <c r="C26" s="3">
        <v>330000</v>
      </c>
      <c r="D26" s="3">
        <f>SUM([2]Sheet1!G17:H17)</f>
        <v>329000</v>
      </c>
      <c r="E26" s="3">
        <f>[2]Sheet1!Y17</f>
        <v>324000</v>
      </c>
      <c r="F26" s="9">
        <f t="shared" si="2"/>
        <v>0.98181818181818181</v>
      </c>
    </row>
    <row r="27" spans="2:6" x14ac:dyDescent="0.25">
      <c r="B27" s="18" t="s">
        <v>20</v>
      </c>
      <c r="C27" s="3">
        <v>375700</v>
      </c>
      <c r="D27" s="3">
        <f>SUM([2]Sheet1!G18:H18)</f>
        <v>370440.2</v>
      </c>
      <c r="E27" s="3">
        <f>[2]Sheet1!Y18</f>
        <v>366735.79800000001</v>
      </c>
      <c r="F27" s="9">
        <f>E27/C27</f>
        <v>0.97614000000000001</v>
      </c>
    </row>
    <row r="28" spans="2:6" x14ac:dyDescent="0.25">
      <c r="B28" s="18" t="s">
        <v>17</v>
      </c>
      <c r="C28" s="3">
        <v>1150000</v>
      </c>
      <c r="D28" s="3">
        <f>SUM([2]Sheet1!G19:H19)</f>
        <v>1127000</v>
      </c>
      <c r="E28" s="3">
        <f>[2]Sheet1!Y19</f>
        <v>1093956.9350000001</v>
      </c>
      <c r="F28" s="9">
        <f t="shared" si="2"/>
        <v>0.95126690000000003</v>
      </c>
    </row>
    <row r="29" spans="2:6" ht="13" thickBot="1" x14ac:dyDescent="0.3">
      <c r="C29" s="7">
        <f>SUM(C24:C28)</f>
        <v>3744309.2506596306</v>
      </c>
      <c r="D29" s="7">
        <f>SUM(D24:D28)</f>
        <v>2966163.2640299294</v>
      </c>
      <c r="E29" s="7">
        <f>SUM(E24:E28)</f>
        <v>2846929.7973182276</v>
      </c>
      <c r="F29" s="9">
        <f>E29/C29</f>
        <v>0.76033511302964285</v>
      </c>
    </row>
    <row r="30" spans="2:6" ht="13" thickTop="1"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26" ma:contentTypeDescription="Create a new document." ma:contentTypeScope="" ma:versionID="56e799c002013fe4c47dde0f5a79a653">
  <xsd:schema xmlns:xsd="http://www.w3.org/2001/XMLSchema" xmlns:xs="http://www.w3.org/2001/XMLSchema" xmlns:p="http://schemas.microsoft.com/office/2006/metadata/properties" xmlns:ns1="http://schemas.microsoft.com/sharepoint/v3" xmlns:ns2="c37b5790-acd4-42f4-8325-bee80aaab7c3" xmlns:ns3="830b4a80-df52-4f19-a9d2-14f553f08061" targetNamespace="http://schemas.microsoft.com/office/2006/metadata/properties" ma:root="true" ma:fieldsID="a9b5de8ba9bd41987d00fb3a948750a8" ns1:_="" ns2:_="" ns3:_="">
    <xsd:import namespace="http://schemas.microsoft.com/sharepoint/v3"/>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2:TaxCatchAll" minOccurs="0"/>
                <xsd:element ref="ns3:lcf76f155ced4ddcb4097134ff3c332f"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133c8b8-f2d2-48c1-a635-3ac3b1960140}" ma:internalName="TaxCatchAll" ma:showField="CatchAllData" ma:web="c37b5790-acd4-42f4-8325-bee80aaab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c847585-2009-4777-bb37-4ef53c124a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c37b5790-acd4-42f4-8325-bee80aaab7c3">HXSSKMFARZKA-1519940043-2076676</_dlc_DocId>
    <_dlc_DocIdUrl xmlns="c37b5790-acd4-42f4-8325-bee80aaab7c3">
      <Url>https://eunomiacouk.sharepoint.com/sites/EunomiaDrive/_layouts/15/DocIdRedir.aspx?ID=HXSSKMFARZKA-1519940043-2076676</Url>
      <Description>HXSSKMFARZKA-1519940043-2076676</Description>
    </_dlc_DocIdUrl>
    <TaxCatchAll xmlns="c37b5790-acd4-42f4-8325-bee80aaab7c3" xsi:nil="true"/>
    <lcf76f155ced4ddcb4097134ff3c332f xmlns="830b4a80-df52-4f19-a9d2-14f553f0806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76152EF-418E-42BA-91D1-AAB0C157D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150CDA-90FD-45B7-8E07-AA26174AC01B}">
  <ds:schemaRefs>
    <ds:schemaRef ds:uri="http://schemas.microsoft.com/sharepoint/v3/contenttype/forms"/>
  </ds:schemaRefs>
</ds:datastoreItem>
</file>

<file path=customXml/itemProps3.xml><?xml version="1.0" encoding="utf-8"?>
<ds:datastoreItem xmlns:ds="http://schemas.openxmlformats.org/officeDocument/2006/customXml" ds:itemID="{87B1FFE4-B6EC-4FED-AD1E-E15B51EF64EB}">
  <ds:schemaRefs>
    <ds:schemaRef ds:uri="http://schemas.microsoft.com/office/2006/documentManagement/types"/>
    <ds:schemaRef ds:uri="http://purl.org/dc/elements/1.1/"/>
    <ds:schemaRef ds:uri="c37b5790-acd4-42f4-8325-bee80aaab7c3"/>
    <ds:schemaRef ds:uri="http://schemas.microsoft.com/office/2006/metadata/properties"/>
    <ds:schemaRef ds:uri="http://www.w3.org/XML/1998/namespace"/>
    <ds:schemaRef ds:uri="http://schemas.microsoft.com/office/infopath/2007/PartnerControls"/>
    <ds:schemaRef ds:uri="830b4a80-df52-4f19-a9d2-14f553f08061"/>
    <ds:schemaRef ds:uri="http://purl.org/dc/dcmitype/"/>
    <ds:schemaRef ds:uri="http://schemas.openxmlformats.org/package/2006/metadata/core-properties"/>
    <ds:schemaRef ds:uri="http://schemas.microsoft.com/sharepoint/v3"/>
    <ds:schemaRef ds:uri="http://purl.org/dc/terms/"/>
  </ds:schemaRefs>
</ds:datastoreItem>
</file>

<file path=customXml/itemProps4.xml><?xml version="1.0" encoding="utf-8"?>
<ds:datastoreItem xmlns:ds="http://schemas.openxmlformats.org/officeDocument/2006/customXml" ds:itemID="{EDF7BACA-B990-41D4-8BE7-8AB1A9292588}">
  <ds:schemaRefs>
    <ds:schemaRef ds:uri="http://schemas.microsoft.com/sharepoint/events"/>
  </ds:schemaRefs>
</ds:datastoreItem>
</file>

<file path=docMetadata/LabelInfo.xml><?xml version="1.0" encoding="utf-8"?>
<clbl:labelList xmlns:clbl="http://schemas.microsoft.com/office/2020/mipLabelMetadata">
  <clbl:label id="{9cb3ec79-f361-4fce-9968-760546e8777f}" enabled="0" method="" siteId="{9cb3ec79-f361-4fce-9968-760546e8777f}"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Title Page</vt:lpstr>
      <vt:lpstr>Aluminium</vt:lpstr>
      <vt:lpstr>Glass</vt:lpstr>
      <vt:lpstr>PET</vt:lpstr>
      <vt:lpstr>Lists</vt:lpstr>
      <vt:lpstr>Comparison to Previous Study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Chu</dc:creator>
  <cp:keywords/>
  <dc:description/>
  <cp:lastModifiedBy>Marlen Bertram</cp:lastModifiedBy>
  <cp:revision/>
  <dcterms:created xsi:type="dcterms:W3CDTF">2014-08-19T10:00:43Z</dcterms:created>
  <dcterms:modified xsi:type="dcterms:W3CDTF">2026-02-25T23:56:53Z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0x010100811EA2DCDABDF445A86FC6908F54AC80</vt:lpwstr>
  </property>
  <property fmtid="{D5CDD505-2E9C-101B-9397-08002B2CF9AE}" pid="3" name="_dlc_DocIdItemGuid">
    <vt:lpwstr>9ca4b267-3b66-4a9a-a880-1947a6d68922</vt:lpwstr>
  </property>
  <property fmtid="{D5CDD505-2E9C-101B-9397-08002B2CF9AE}" pid="4" name="MediaServiceImageTags">
    <vt:lpwstr/>
  </property>
</Properties>
</file>